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9440" windowHeight="7935"/>
  </bookViews>
  <sheets>
    <sheet name="Hoja16" sheetId="1" r:id="rId1"/>
  </sheets>
  <calcPr calcId="125725"/>
</workbook>
</file>

<file path=xl/calcChain.xml><?xml version="1.0" encoding="utf-8"?>
<calcChain xmlns="http://schemas.openxmlformats.org/spreadsheetml/2006/main">
  <c r="N141" i="1"/>
  <c r="X8"/>
  <c r="D41" s="1"/>
  <c r="X9"/>
  <c r="F24" s="1"/>
  <c r="F141" s="1"/>
  <c r="F142" s="1"/>
  <c r="X10"/>
  <c r="H7" s="1"/>
  <c r="AP7" s="1"/>
  <c r="AP8" s="1"/>
  <c r="X11"/>
  <c r="J9" s="1"/>
  <c r="AQ28" s="1"/>
  <c r="AQ29" s="1"/>
  <c r="X12"/>
  <c r="L9" s="1"/>
  <c r="AR28" s="1"/>
  <c r="AR29" s="1"/>
  <c r="X13"/>
  <c r="X14"/>
  <c r="N11"/>
  <c r="AS54"/>
  <c r="AS55"/>
  <c r="X15"/>
  <c r="X16"/>
  <c r="P27"/>
  <c r="P168"/>
  <c r="P169"/>
  <c r="X17"/>
  <c r="X18"/>
  <c r="N48"/>
  <c r="N390"/>
  <c r="N391"/>
  <c r="X19"/>
  <c r="N43"/>
  <c r="N347"/>
  <c r="N348"/>
  <c r="B59"/>
  <c r="Q58"/>
  <c r="Q57"/>
  <c r="Q56"/>
  <c r="Q54"/>
  <c r="Q53"/>
  <c r="Q51"/>
  <c r="Q50"/>
  <c r="Q49"/>
  <c r="Q48"/>
  <c r="Q47"/>
  <c r="Q46"/>
  <c r="Q45"/>
  <c r="Q44"/>
  <c r="Q42"/>
  <c r="Q40"/>
  <c r="Q39"/>
  <c r="Q38"/>
  <c r="Q36"/>
  <c r="Q35"/>
  <c r="Q34"/>
  <c r="Q33"/>
  <c r="Q31"/>
  <c r="Q30"/>
  <c r="Q29"/>
  <c r="Q28"/>
  <c r="Q25"/>
  <c r="Q23"/>
  <c r="Q20"/>
  <c r="Q19"/>
  <c r="Q18"/>
  <c r="Q17"/>
  <c r="O58"/>
  <c r="O57"/>
  <c r="O56"/>
  <c r="O54"/>
  <c r="O53"/>
  <c r="O51"/>
  <c r="O49"/>
  <c r="O47"/>
  <c r="O45"/>
  <c r="O42"/>
  <c r="O39"/>
  <c r="O36"/>
  <c r="O34"/>
  <c r="O31"/>
  <c r="O29"/>
  <c r="O25"/>
  <c r="O23"/>
  <c r="O18"/>
  <c r="O17"/>
  <c r="AM18"/>
  <c r="AM6"/>
  <c r="N212"/>
  <c r="N213"/>
  <c r="N114"/>
  <c r="N115"/>
  <c r="AS44"/>
  <c r="AS45"/>
  <c r="N52"/>
  <c r="N430"/>
  <c r="N431"/>
  <c r="N46"/>
  <c r="N371"/>
  <c r="N372"/>
  <c r="N35"/>
  <c r="N241" s="1"/>
  <c r="N242" s="1"/>
  <c r="AS28"/>
  <c r="AS29"/>
  <c r="AS62"/>
  <c r="AS63"/>
  <c r="F7"/>
  <c r="AO7" s="1"/>
  <c r="AO8" s="1"/>
  <c r="P16"/>
  <c r="P74"/>
  <c r="P75"/>
  <c r="P11"/>
  <c r="AT54"/>
  <c r="AT55"/>
  <c r="P26"/>
  <c r="P158"/>
  <c r="P159"/>
  <c r="P43"/>
  <c r="P347"/>
  <c r="P348"/>
  <c r="P55"/>
  <c r="P457"/>
  <c r="P458"/>
  <c r="P9"/>
  <c r="AT28"/>
  <c r="AT29"/>
  <c r="N16"/>
  <c r="N74"/>
  <c r="N75"/>
  <c r="L51"/>
  <c r="L424" s="1"/>
  <c r="L425" s="1"/>
  <c r="L426" s="1"/>
  <c r="L30"/>
  <c r="L196" s="1"/>
  <c r="L197" s="1"/>
  <c r="L19"/>
  <c r="L102" s="1"/>
  <c r="L103" s="1"/>
  <c r="L52"/>
  <c r="L430"/>
  <c r="L431" s="1"/>
  <c r="L31"/>
  <c r="L205" s="1"/>
  <c r="L206" s="1"/>
  <c r="L10"/>
  <c r="AR44" s="1"/>
  <c r="AR45" s="1"/>
  <c r="L43"/>
  <c r="L347" s="1"/>
  <c r="L348" s="1"/>
  <c r="L22"/>
  <c r="L7"/>
  <c r="AR7" s="1"/>
  <c r="AR8" s="1"/>
  <c r="L39"/>
  <c r="L278" s="1"/>
  <c r="L279" s="1"/>
  <c r="L18"/>
  <c r="L94" s="1"/>
  <c r="L95" s="1"/>
  <c r="L49"/>
  <c r="L401" s="1"/>
  <c r="L402" s="1"/>
  <c r="L33"/>
  <c r="L224" s="1"/>
  <c r="L225" s="1"/>
  <c r="L17"/>
  <c r="L86" s="1"/>
  <c r="L87" s="1"/>
  <c r="F46"/>
  <c r="F371" s="1"/>
  <c r="F372" s="1"/>
  <c r="F23"/>
  <c r="F132"/>
  <c r="F133" s="1"/>
  <c r="F48"/>
  <c r="F390" s="1"/>
  <c r="F391" s="1"/>
  <c r="F19"/>
  <c r="F102" s="1"/>
  <c r="F103" s="1"/>
  <c r="F16"/>
  <c r="F74" s="1"/>
  <c r="F75" s="1"/>
  <c r="D53"/>
  <c r="D440" s="1"/>
  <c r="D441" s="1"/>
  <c r="N37"/>
  <c r="N262"/>
  <c r="N263"/>
  <c r="N27"/>
  <c r="N168"/>
  <c r="N169"/>
  <c r="F55"/>
  <c r="F457" s="1"/>
  <c r="F458" s="1"/>
  <c r="F53"/>
  <c r="F440" s="1"/>
  <c r="F441" s="1"/>
  <c r="F43"/>
  <c r="F347"/>
  <c r="F348" s="1"/>
  <c r="F41"/>
  <c r="F36"/>
  <c r="F253" s="1"/>
  <c r="F254" s="1"/>
  <c r="F31"/>
  <c r="F205" s="1"/>
  <c r="F206" s="1"/>
  <c r="N26"/>
  <c r="N158"/>
  <c r="N159"/>
  <c r="F22"/>
  <c r="F18"/>
  <c r="F94" s="1"/>
  <c r="F95" s="1"/>
  <c r="F15"/>
  <c r="AO91" s="1"/>
  <c r="AO92" s="1"/>
  <c r="F12"/>
  <c r="AO62" s="1"/>
  <c r="AO63" s="1"/>
  <c r="F10"/>
  <c r="AO44" s="1"/>
  <c r="AO45" s="1"/>
  <c r="N457"/>
  <c r="N458"/>
  <c r="F50"/>
  <c r="F408"/>
  <c r="F409" s="1"/>
  <c r="F47"/>
  <c r="F382" s="1"/>
  <c r="F383" s="1"/>
  <c r="F39"/>
  <c r="F278" s="1"/>
  <c r="F279" s="1"/>
  <c r="F34"/>
  <c r="F233" s="1"/>
  <c r="F234" s="1"/>
  <c r="F29"/>
  <c r="F189" s="1"/>
  <c r="F190" s="1"/>
  <c r="F21"/>
  <c r="F123" s="1"/>
  <c r="F124" s="1"/>
  <c r="F17"/>
  <c r="F86" s="1"/>
  <c r="F87" s="1"/>
  <c r="F14"/>
  <c r="AO81" s="1"/>
  <c r="AO82" s="1"/>
  <c r="D13"/>
  <c r="AN74" s="1"/>
  <c r="AN75" s="1"/>
  <c r="F8"/>
  <c r="AO19" s="1"/>
  <c r="AO20" s="1"/>
  <c r="F54"/>
  <c r="F447"/>
  <c r="F448" s="1"/>
  <c r="F49"/>
  <c r="F401" s="1"/>
  <c r="F402" s="1"/>
  <c r="F45"/>
  <c r="F364" s="1"/>
  <c r="F365" s="1"/>
  <c r="F42"/>
  <c r="F333" s="1"/>
  <c r="F334" s="1"/>
  <c r="F40"/>
  <c r="F318" s="1"/>
  <c r="F319" s="1"/>
  <c r="F37"/>
  <c r="F262"/>
  <c r="F263" s="1"/>
  <c r="F35"/>
  <c r="F241" s="1"/>
  <c r="F242" s="1"/>
  <c r="F32"/>
  <c r="F212" s="1"/>
  <c r="F213" s="1"/>
  <c r="F30"/>
  <c r="F196" s="1"/>
  <c r="F197" s="1"/>
  <c r="F27"/>
  <c r="F168" s="1"/>
  <c r="F169" s="1"/>
  <c r="D23"/>
  <c r="D132" s="1"/>
  <c r="D133" s="1"/>
  <c r="N15"/>
  <c r="AS91"/>
  <c r="AS92"/>
  <c r="F13"/>
  <c r="AO74" s="1"/>
  <c r="AO75" s="1"/>
  <c r="F9"/>
  <c r="AO28"/>
  <c r="AO29" s="1"/>
  <c r="H51"/>
  <c r="H424" s="1"/>
  <c r="H425" s="1"/>
  <c r="H426" s="1"/>
  <c r="H26"/>
  <c r="H158" s="1"/>
  <c r="H159" s="1"/>
  <c r="N408"/>
  <c r="N409"/>
  <c r="H34"/>
  <c r="H233" s="1"/>
  <c r="H234" s="1"/>
  <c r="N142"/>
  <c r="N102"/>
  <c r="N103"/>
  <c r="D58"/>
  <c r="D493" s="1"/>
  <c r="D494" s="1"/>
  <c r="H54"/>
  <c r="H447" s="1"/>
  <c r="H448" s="1"/>
  <c r="H48"/>
  <c r="H390" s="1"/>
  <c r="H391" s="1"/>
  <c r="N44"/>
  <c r="N356"/>
  <c r="N357"/>
  <c r="H43"/>
  <c r="H347" s="1"/>
  <c r="H348" s="1"/>
  <c r="N38"/>
  <c r="N270"/>
  <c r="N271"/>
  <c r="H36"/>
  <c r="H253" s="1"/>
  <c r="H254" s="1"/>
  <c r="N224"/>
  <c r="N225"/>
  <c r="N178"/>
  <c r="N179"/>
  <c r="D26"/>
  <c r="D158" s="1"/>
  <c r="D159" s="1"/>
  <c r="N7"/>
  <c r="AS7"/>
  <c r="AS8"/>
  <c r="D7"/>
  <c r="AN7" s="1"/>
  <c r="AN8" s="1"/>
  <c r="F59"/>
  <c r="F58"/>
  <c r="F493" s="1"/>
  <c r="F494" s="1"/>
  <c r="F57"/>
  <c r="F486" s="1"/>
  <c r="F487" s="1"/>
  <c r="F488" s="1"/>
  <c r="F56"/>
  <c r="F477" s="1"/>
  <c r="F478" s="1"/>
  <c r="F52"/>
  <c r="F430" s="1"/>
  <c r="F431" s="1"/>
  <c r="F51"/>
  <c r="F424"/>
  <c r="F425" s="1"/>
  <c r="F426" s="1"/>
  <c r="F44"/>
  <c r="F356" s="1"/>
  <c r="F357" s="1"/>
  <c r="N318"/>
  <c r="N319"/>
  <c r="F38"/>
  <c r="F270" s="1"/>
  <c r="F271" s="1"/>
  <c r="F33"/>
  <c r="F224" s="1"/>
  <c r="F225" s="1"/>
  <c r="N196"/>
  <c r="N197"/>
  <c r="D29"/>
  <c r="D189" s="1"/>
  <c r="D190" s="1"/>
  <c r="F28"/>
  <c r="F178" s="1"/>
  <c r="F179" s="1"/>
  <c r="F26"/>
  <c r="F158" s="1"/>
  <c r="F159" s="1"/>
  <c r="F25"/>
  <c r="F151" s="1"/>
  <c r="F152" s="1"/>
  <c r="N123"/>
  <c r="N124"/>
  <c r="F20"/>
  <c r="F114"/>
  <c r="F115" s="1"/>
  <c r="H17"/>
  <c r="H86" s="1"/>
  <c r="H87" s="1"/>
  <c r="H13"/>
  <c r="AP74" s="1"/>
  <c r="AP75" s="1"/>
  <c r="F11"/>
  <c r="AO54" s="1"/>
  <c r="AO55" s="1"/>
  <c r="H10"/>
  <c r="AP44" s="1"/>
  <c r="AP45" s="1"/>
  <c r="H56"/>
  <c r="H477" s="1"/>
  <c r="H478" s="1"/>
  <c r="H25"/>
  <c r="H151" s="1"/>
  <c r="H152" s="1"/>
  <c r="H9"/>
  <c r="AP28" s="1"/>
  <c r="AP29" s="1"/>
  <c r="H35"/>
  <c r="H241" s="1"/>
  <c r="H242" s="1"/>
  <c r="H33"/>
  <c r="H224" s="1"/>
  <c r="H225" s="1"/>
  <c r="D8"/>
  <c r="AN19" s="1"/>
  <c r="AN20" s="1"/>
  <c r="H15"/>
  <c r="AP91" s="1"/>
  <c r="AP92" s="1"/>
  <c r="H19"/>
  <c r="H102" s="1"/>
  <c r="H103" s="1"/>
  <c r="D21"/>
  <c r="D123" s="1"/>
  <c r="D124" s="1"/>
  <c r="H22"/>
  <c r="D34"/>
  <c r="D233" s="1"/>
  <c r="D234" s="1"/>
  <c r="H50"/>
  <c r="H408" s="1"/>
  <c r="H409" s="1"/>
  <c r="D28"/>
  <c r="D178" s="1"/>
  <c r="D179" s="1"/>
  <c r="H31"/>
  <c r="H205" s="1"/>
  <c r="H206" s="1"/>
  <c r="H41"/>
  <c r="D56"/>
  <c r="D477" s="1"/>
  <c r="D478" s="1"/>
  <c r="H16"/>
  <c r="H74" s="1"/>
  <c r="H75" s="1"/>
  <c r="H21"/>
  <c r="H123" s="1"/>
  <c r="H124" s="1"/>
  <c r="H29"/>
  <c r="H189" s="1"/>
  <c r="H190" s="1"/>
  <c r="H45"/>
  <c r="H364" s="1"/>
  <c r="H365" s="1"/>
  <c r="H11"/>
  <c r="AP54" s="1"/>
  <c r="AP55" s="1"/>
  <c r="H38"/>
  <c r="H270" s="1"/>
  <c r="H271" s="1"/>
  <c r="H58"/>
  <c r="H493" s="1"/>
  <c r="H494" s="1"/>
  <c r="D18"/>
  <c r="D94" s="1"/>
  <c r="D95" s="1"/>
  <c r="L25"/>
  <c r="L151" s="1"/>
  <c r="L152" s="1"/>
  <c r="L41"/>
  <c r="L57"/>
  <c r="L486" s="1"/>
  <c r="L487" s="1"/>
  <c r="L28"/>
  <c r="L178" s="1"/>
  <c r="L179" s="1"/>
  <c r="L50"/>
  <c r="L408" s="1"/>
  <c r="L409" s="1"/>
  <c r="L11"/>
  <c r="AR54" s="1"/>
  <c r="AR55" s="1"/>
  <c r="L32"/>
  <c r="L212" s="1"/>
  <c r="L213" s="1"/>
  <c r="L54"/>
  <c r="L447" s="1"/>
  <c r="L448" s="1"/>
  <c r="L20"/>
  <c r="L114" s="1"/>
  <c r="L115" s="1"/>
  <c r="L42"/>
  <c r="L333"/>
  <c r="L334" s="1"/>
  <c r="L8"/>
  <c r="AR19" s="1"/>
  <c r="AR20" s="1"/>
  <c r="L40"/>
  <c r="L318" s="1"/>
  <c r="L319" s="1"/>
  <c r="P37"/>
  <c r="P262"/>
  <c r="P263"/>
  <c r="P32"/>
  <c r="P212"/>
  <c r="P213"/>
  <c r="P15"/>
  <c r="AT91"/>
  <c r="AT92"/>
  <c r="P52"/>
  <c r="P430"/>
  <c r="P431"/>
  <c r="P21"/>
  <c r="P123"/>
  <c r="P124"/>
  <c r="L56"/>
  <c r="L477" s="1"/>
  <c r="L478" s="1"/>
  <c r="L46"/>
  <c r="L371" s="1"/>
  <c r="L372" s="1"/>
  <c r="L35"/>
  <c r="L241" s="1"/>
  <c r="L242" s="1"/>
  <c r="L14"/>
  <c r="AR81" s="1"/>
  <c r="AR82" s="1"/>
  <c r="L58"/>
  <c r="L493" s="1"/>
  <c r="L494" s="1"/>
  <c r="L47"/>
  <c r="L382" s="1"/>
  <c r="L383" s="1"/>
  <c r="L36"/>
  <c r="L253" s="1"/>
  <c r="L254" s="1"/>
  <c r="L26"/>
  <c r="L158" s="1"/>
  <c r="L159" s="1"/>
  <c r="L15"/>
  <c r="AR91" s="1"/>
  <c r="AR92" s="1"/>
  <c r="L59"/>
  <c r="L48"/>
  <c r="L390" s="1"/>
  <c r="L391" s="1"/>
  <c r="L38"/>
  <c r="L270"/>
  <c r="L271" s="1"/>
  <c r="L27"/>
  <c r="L168" s="1"/>
  <c r="L169" s="1"/>
  <c r="L16"/>
  <c r="L74" s="1"/>
  <c r="L75" s="1"/>
  <c r="L55"/>
  <c r="L457" s="1"/>
  <c r="L458" s="1"/>
  <c r="L44"/>
  <c r="L356" s="1"/>
  <c r="L357" s="1"/>
  <c r="L34"/>
  <c r="L233" s="1"/>
  <c r="L234" s="1"/>
  <c r="L23"/>
  <c r="L132" s="1"/>
  <c r="L133" s="1"/>
  <c r="L12"/>
  <c r="AR62" s="1"/>
  <c r="AR63" s="1"/>
  <c r="L53"/>
  <c r="L440" s="1"/>
  <c r="L441" s="1"/>
  <c r="L45"/>
  <c r="L364" s="1"/>
  <c r="L365" s="1"/>
  <c r="L37"/>
  <c r="L262" s="1"/>
  <c r="L263" s="1"/>
  <c r="L29"/>
  <c r="L189" s="1"/>
  <c r="L190" s="1"/>
  <c r="L21"/>
  <c r="L123" s="1"/>
  <c r="L124" s="1"/>
  <c r="L13"/>
  <c r="AR74" s="1"/>
  <c r="AR75" s="1"/>
  <c r="H8"/>
  <c r="AP19" s="1"/>
  <c r="AP20" s="1"/>
  <c r="H57"/>
  <c r="H486" s="1"/>
  <c r="H487" s="1"/>
  <c r="H488" s="1"/>
  <c r="H44"/>
  <c r="H356" s="1"/>
  <c r="H357" s="1"/>
  <c r="H28"/>
  <c r="H178" s="1"/>
  <c r="H179" s="1"/>
  <c r="H20"/>
  <c r="H114" s="1"/>
  <c r="H115" s="1"/>
  <c r="H46"/>
  <c r="H371" s="1"/>
  <c r="H372" s="1"/>
  <c r="H40"/>
  <c r="H318" s="1"/>
  <c r="H319" s="1"/>
  <c r="H30"/>
  <c r="H196" s="1"/>
  <c r="H197" s="1"/>
  <c r="H55"/>
  <c r="H457" s="1"/>
  <c r="H458" s="1"/>
  <c r="H53"/>
  <c r="H440" s="1"/>
  <c r="H441" s="1"/>
  <c r="H47"/>
  <c r="H382" s="1"/>
  <c r="H383" s="1"/>
  <c r="H42"/>
  <c r="H333" s="1"/>
  <c r="H334" s="1"/>
  <c r="H37"/>
  <c r="H262" s="1"/>
  <c r="H263" s="1"/>
  <c r="H32"/>
  <c r="H212" s="1"/>
  <c r="H213" s="1"/>
  <c r="H27"/>
  <c r="H168" s="1"/>
  <c r="H169" s="1"/>
  <c r="H12"/>
  <c r="AP62" s="1"/>
  <c r="AP63" s="1"/>
  <c r="H49"/>
  <c r="H401" s="1"/>
  <c r="H402" s="1"/>
  <c r="H23"/>
  <c r="H132" s="1"/>
  <c r="H133" s="1"/>
  <c r="H18"/>
  <c r="H94" s="1"/>
  <c r="H95" s="1"/>
  <c r="H14"/>
  <c r="AP81" s="1"/>
  <c r="AP82" s="1"/>
  <c r="H59"/>
  <c r="H52"/>
  <c r="H430" s="1"/>
  <c r="H431" s="1"/>
  <c r="H39"/>
  <c r="H278" s="1"/>
  <c r="H279" s="1"/>
  <c r="D10"/>
  <c r="AN44" s="1"/>
  <c r="AN45" s="1"/>
  <c r="D55"/>
  <c r="D457" s="1"/>
  <c r="D458" s="1"/>
  <c r="D31"/>
  <c r="D205" s="1"/>
  <c r="D206" s="1"/>
  <c r="D15"/>
  <c r="AN91" s="1"/>
  <c r="AN92" s="1"/>
  <c r="D47"/>
  <c r="D382" s="1"/>
  <c r="D383" s="1"/>
  <c r="D14"/>
  <c r="AN81" s="1"/>
  <c r="AN82" s="1"/>
  <c r="D42"/>
  <c r="D333" s="1"/>
  <c r="D334" s="1"/>
  <c r="D32"/>
  <c r="D212" s="1"/>
  <c r="D213" s="1"/>
  <c r="D19"/>
  <c r="D102" s="1"/>
  <c r="D103" s="1"/>
  <c r="D57"/>
  <c r="D486" s="1"/>
  <c r="D487" s="1"/>
  <c r="D51"/>
  <c r="D424" s="1"/>
  <c r="D425" s="1"/>
  <c r="D25"/>
  <c r="D151" s="1"/>
  <c r="D152" s="1"/>
  <c r="D39"/>
  <c r="D278" s="1"/>
  <c r="D279" s="1"/>
  <c r="D30"/>
  <c r="D196" s="1"/>
  <c r="D197" s="1"/>
  <c r="N104"/>
  <c r="N106"/>
  <c r="N109"/>
  <c r="N108"/>
  <c r="N105"/>
  <c r="N110"/>
  <c r="N107"/>
  <c r="N411"/>
  <c r="N415"/>
  <c r="N419"/>
  <c r="N418"/>
  <c r="N420"/>
  <c r="N410"/>
  <c r="N413"/>
  <c r="N417"/>
  <c r="N416"/>
  <c r="N412"/>
  <c r="N414"/>
  <c r="J7"/>
  <c r="AQ7" s="1"/>
  <c r="AQ8" s="1"/>
  <c r="J59"/>
  <c r="J57"/>
  <c r="J486" s="1"/>
  <c r="J487" s="1"/>
  <c r="J488" s="1"/>
  <c r="J55"/>
  <c r="J457"/>
  <c r="J458" s="1"/>
  <c r="J53"/>
  <c r="J440" s="1"/>
  <c r="J441" s="1"/>
  <c r="J51"/>
  <c r="J424"/>
  <c r="J425" s="1"/>
  <c r="J426" s="1"/>
  <c r="J49"/>
  <c r="J401"/>
  <c r="J402" s="1"/>
  <c r="J47"/>
  <c r="J382" s="1"/>
  <c r="J383" s="1"/>
  <c r="J45"/>
  <c r="J364" s="1"/>
  <c r="J365" s="1"/>
  <c r="J43"/>
  <c r="J347" s="1"/>
  <c r="J348" s="1"/>
  <c r="J41"/>
  <c r="J39"/>
  <c r="J278" s="1"/>
  <c r="J279" s="1"/>
  <c r="J37"/>
  <c r="J262"/>
  <c r="J263" s="1"/>
  <c r="J35"/>
  <c r="J241" s="1"/>
  <c r="J242" s="1"/>
  <c r="J33"/>
  <c r="J224" s="1"/>
  <c r="J225" s="1"/>
  <c r="J31"/>
  <c r="J205" s="1"/>
  <c r="J206" s="1"/>
  <c r="J29"/>
  <c r="J189"/>
  <c r="J190" s="1"/>
  <c r="J27"/>
  <c r="J168" s="1"/>
  <c r="J169" s="1"/>
  <c r="J25"/>
  <c r="J151" s="1"/>
  <c r="J152" s="1"/>
  <c r="J23"/>
  <c r="J132" s="1"/>
  <c r="J133" s="1"/>
  <c r="J21"/>
  <c r="J123"/>
  <c r="J124" s="1"/>
  <c r="J19"/>
  <c r="J102" s="1"/>
  <c r="J103" s="1"/>
  <c r="J17"/>
  <c r="J86" s="1"/>
  <c r="J87" s="1"/>
  <c r="J15"/>
  <c r="AQ91" s="1"/>
  <c r="AQ92" s="1"/>
  <c r="J13"/>
  <c r="AQ74"/>
  <c r="AQ75" s="1"/>
  <c r="J11"/>
  <c r="AQ54" s="1"/>
  <c r="AQ55" s="1"/>
  <c r="J8"/>
  <c r="AQ19" s="1"/>
  <c r="AQ20" s="1"/>
  <c r="J58"/>
  <c r="J493" s="1"/>
  <c r="J494" s="1"/>
  <c r="J56"/>
  <c r="J477" s="1"/>
  <c r="J478" s="1"/>
  <c r="J54"/>
  <c r="J447" s="1"/>
  <c r="J448" s="1"/>
  <c r="J52"/>
  <c r="J430" s="1"/>
  <c r="J431" s="1"/>
  <c r="J50"/>
  <c r="J408" s="1"/>
  <c r="J409" s="1"/>
  <c r="J48"/>
  <c r="J390"/>
  <c r="J391" s="1"/>
  <c r="J46"/>
  <c r="J371" s="1"/>
  <c r="J372" s="1"/>
  <c r="J44"/>
  <c r="J356" s="1"/>
  <c r="J357" s="1"/>
  <c r="J42"/>
  <c r="J333" s="1"/>
  <c r="J334" s="1"/>
  <c r="J40"/>
  <c r="J318" s="1"/>
  <c r="J319" s="1"/>
  <c r="J38"/>
  <c r="J270" s="1"/>
  <c r="J271" s="1"/>
  <c r="J36"/>
  <c r="J253" s="1"/>
  <c r="J254" s="1"/>
  <c r="J34"/>
  <c r="J233" s="1"/>
  <c r="J234" s="1"/>
  <c r="J32"/>
  <c r="J212"/>
  <c r="J213" s="1"/>
  <c r="J30"/>
  <c r="J196" s="1"/>
  <c r="J197" s="1"/>
  <c r="J28"/>
  <c r="J178" s="1"/>
  <c r="J179" s="1"/>
  <c r="J26"/>
  <c r="J158" s="1"/>
  <c r="J159" s="1"/>
  <c r="J22"/>
  <c r="J20"/>
  <c r="J114" s="1"/>
  <c r="J115" s="1"/>
  <c r="J18"/>
  <c r="J94" s="1"/>
  <c r="J95" s="1"/>
  <c r="J16"/>
  <c r="J74" s="1"/>
  <c r="J75" s="1"/>
  <c r="J14"/>
  <c r="AQ81" s="1"/>
  <c r="AQ82" s="1"/>
  <c r="J12"/>
  <c r="AQ62" s="1"/>
  <c r="AQ63" s="1"/>
  <c r="J10"/>
  <c r="AQ44"/>
  <c r="AQ45" s="1"/>
  <c r="AS64"/>
  <c r="AS69"/>
  <c r="AS68"/>
  <c r="AS67"/>
  <c r="AS65"/>
  <c r="AS66"/>
  <c r="AS70"/>
  <c r="AS30"/>
  <c r="AS38"/>
  <c r="AS40"/>
  <c r="AS37"/>
  <c r="AS35"/>
  <c r="AS39"/>
  <c r="AS34"/>
  <c r="AS32"/>
  <c r="AS33"/>
  <c r="AS36"/>
  <c r="AS31"/>
  <c r="J24"/>
  <c r="J141" s="1"/>
  <c r="J142" s="1"/>
  <c r="H24"/>
  <c r="H141" s="1"/>
  <c r="H142" s="1"/>
  <c r="L24"/>
  <c r="L141" s="1"/>
  <c r="L142" s="1"/>
  <c r="N328"/>
  <c r="N327"/>
  <c r="N320"/>
  <c r="N321"/>
  <c r="N329"/>
  <c r="N326"/>
  <c r="N324"/>
  <c r="N323"/>
  <c r="N322"/>
  <c r="N325"/>
  <c r="N199"/>
  <c r="N200"/>
  <c r="N198"/>
  <c r="N201"/>
  <c r="N181"/>
  <c r="N182"/>
  <c r="N180"/>
  <c r="N184"/>
  <c r="N183"/>
  <c r="N185"/>
  <c r="AS99"/>
  <c r="AS115"/>
  <c r="AS102"/>
  <c r="AS122"/>
  <c r="AS108"/>
  <c r="AS93"/>
  <c r="AS109"/>
  <c r="AS118"/>
  <c r="AS103"/>
  <c r="AS119"/>
  <c r="AS106"/>
  <c r="AS96"/>
  <c r="AS112"/>
  <c r="AS97"/>
  <c r="AS113"/>
  <c r="AS107"/>
  <c r="AS94"/>
  <c r="AS110"/>
  <c r="AS100"/>
  <c r="AS116"/>
  <c r="AS101"/>
  <c r="AS117"/>
  <c r="AS95"/>
  <c r="AS111"/>
  <c r="AS98"/>
  <c r="AS114"/>
  <c r="AS104"/>
  <c r="AS120"/>
  <c r="AS105"/>
  <c r="AS121"/>
  <c r="N465"/>
  <c r="N472"/>
  <c r="N460"/>
  <c r="N469"/>
  <c r="N463"/>
  <c r="N471"/>
  <c r="N464"/>
  <c r="N468"/>
  <c r="N461"/>
  <c r="N473"/>
  <c r="N470"/>
  <c r="N459"/>
  <c r="N467"/>
  <c r="N462"/>
  <c r="N466"/>
  <c r="AT34"/>
  <c r="AT38"/>
  <c r="AT30"/>
  <c r="AT39"/>
  <c r="AT31"/>
  <c r="AT37"/>
  <c r="AT33"/>
  <c r="AT40"/>
  <c r="AT35"/>
  <c r="AT32"/>
  <c r="AT36"/>
  <c r="AS46"/>
  <c r="AS48"/>
  <c r="AS49"/>
  <c r="AS50"/>
  <c r="AS47"/>
  <c r="N216"/>
  <c r="N219"/>
  <c r="N220"/>
  <c r="N218"/>
  <c r="N214"/>
  <c r="N215"/>
  <c r="N217"/>
  <c r="P171"/>
  <c r="P174"/>
  <c r="P172"/>
  <c r="P173"/>
  <c r="P170"/>
  <c r="P125"/>
  <c r="P128"/>
  <c r="P127"/>
  <c r="P126"/>
  <c r="AT96"/>
  <c r="AT112"/>
  <c r="AT95"/>
  <c r="AT119"/>
  <c r="AT109"/>
  <c r="AT94"/>
  <c r="AT110"/>
  <c r="AT111"/>
  <c r="AT108"/>
  <c r="AT93"/>
  <c r="AT107"/>
  <c r="AT105"/>
  <c r="AT121"/>
  <c r="AT106"/>
  <c r="AT122"/>
  <c r="AT104"/>
  <c r="AT120"/>
  <c r="AT103"/>
  <c r="AT101"/>
  <c r="AT117"/>
  <c r="AT102"/>
  <c r="AT118"/>
  <c r="AT100"/>
  <c r="AT116"/>
  <c r="AT99"/>
  <c r="AT97"/>
  <c r="AT113"/>
  <c r="AT98"/>
  <c r="AT114"/>
  <c r="AT115"/>
  <c r="N128"/>
  <c r="N127"/>
  <c r="N126"/>
  <c r="N125"/>
  <c r="AS14"/>
  <c r="AS9"/>
  <c r="AS13"/>
  <c r="AS12"/>
  <c r="AS10"/>
  <c r="AS15"/>
  <c r="AS11"/>
  <c r="N228"/>
  <c r="N226"/>
  <c r="N229"/>
  <c r="N227"/>
  <c r="N144"/>
  <c r="N146"/>
  <c r="N147"/>
  <c r="N143"/>
  <c r="N145"/>
  <c r="N163"/>
  <c r="N164"/>
  <c r="N161"/>
  <c r="N160"/>
  <c r="N162"/>
  <c r="N172"/>
  <c r="N173"/>
  <c r="N170"/>
  <c r="N171"/>
  <c r="N174"/>
  <c r="N79"/>
  <c r="N78"/>
  <c r="N77"/>
  <c r="N81"/>
  <c r="N80"/>
  <c r="N76"/>
  <c r="N82"/>
  <c r="P164"/>
  <c r="P160"/>
  <c r="P161"/>
  <c r="P162"/>
  <c r="P163"/>
  <c r="AT58"/>
  <c r="AT57"/>
  <c r="AT56"/>
  <c r="P79"/>
  <c r="P77"/>
  <c r="P78"/>
  <c r="P76"/>
  <c r="P82"/>
  <c r="P80"/>
  <c r="P81"/>
  <c r="N116"/>
  <c r="N119"/>
  <c r="N118"/>
  <c r="N117"/>
  <c r="AS56"/>
  <c r="AS57"/>
  <c r="AS58"/>
  <c r="P461"/>
  <c r="P467"/>
  <c r="P472"/>
  <c r="P462"/>
  <c r="P465"/>
  <c r="P468"/>
  <c r="P471"/>
  <c r="P466"/>
  <c r="P463"/>
  <c r="P464"/>
  <c r="P469"/>
  <c r="P460"/>
  <c r="P470"/>
  <c r="P473"/>
  <c r="P459"/>
  <c r="N436"/>
  <c r="N434"/>
  <c r="N432"/>
  <c r="N435"/>
  <c r="N433"/>
  <c r="P433"/>
  <c r="P434"/>
  <c r="P435"/>
  <c r="P432"/>
  <c r="P436"/>
  <c r="N394"/>
  <c r="N392"/>
  <c r="N396"/>
  <c r="N395"/>
  <c r="N397"/>
  <c r="N393"/>
  <c r="N374"/>
  <c r="N373"/>
  <c r="N378"/>
  <c r="N375"/>
  <c r="N376"/>
  <c r="N377"/>
  <c r="N359"/>
  <c r="N360"/>
  <c r="N358"/>
  <c r="N352"/>
  <c r="N351"/>
  <c r="N349"/>
  <c r="N350"/>
  <c r="P352"/>
  <c r="P349"/>
  <c r="P350"/>
  <c r="P351"/>
  <c r="N273"/>
  <c r="N274"/>
  <c r="N272"/>
  <c r="P265"/>
  <c r="P266"/>
  <c r="P264"/>
  <c r="N264"/>
  <c r="N265"/>
  <c r="N266"/>
  <c r="P219"/>
  <c r="P216"/>
  <c r="P214"/>
  <c r="P220"/>
  <c r="P218"/>
  <c r="P215"/>
  <c r="P217"/>
  <c r="J489" l="1"/>
  <c r="H489"/>
  <c r="F489"/>
  <c r="D488"/>
  <c r="D489"/>
  <c r="D24"/>
  <c r="D141" s="1"/>
  <c r="D142" s="1"/>
  <c r="D144" s="1"/>
  <c r="D9"/>
  <c r="AN28" s="1"/>
  <c r="AN29" s="1"/>
  <c r="D16"/>
  <c r="D74" s="1"/>
  <c r="D75" s="1"/>
  <c r="D81" s="1"/>
  <c r="D35"/>
  <c r="D241" s="1"/>
  <c r="D242" s="1"/>
  <c r="D45"/>
  <c r="D364" s="1"/>
  <c r="D365" s="1"/>
  <c r="D367" s="1"/>
  <c r="D44"/>
  <c r="D356" s="1"/>
  <c r="D357" s="1"/>
  <c r="D59"/>
  <c r="D27"/>
  <c r="D168" s="1"/>
  <c r="D169" s="1"/>
  <c r="D37"/>
  <c r="D262" s="1"/>
  <c r="D263" s="1"/>
  <c r="D266" s="1"/>
  <c r="D49"/>
  <c r="D401" s="1"/>
  <c r="D402" s="1"/>
  <c r="D54"/>
  <c r="D447" s="1"/>
  <c r="D448" s="1"/>
  <c r="D451" s="1"/>
  <c r="D17"/>
  <c r="D86" s="1"/>
  <c r="D87" s="1"/>
  <c r="D50"/>
  <c r="D408" s="1"/>
  <c r="D409" s="1"/>
  <c r="D419" s="1"/>
  <c r="D22"/>
  <c r="D43"/>
  <c r="D347" s="1"/>
  <c r="D348" s="1"/>
  <c r="D350" s="1"/>
  <c r="X20"/>
  <c r="D36"/>
  <c r="D253" s="1"/>
  <c r="D254" s="1"/>
  <c r="D52"/>
  <c r="D430" s="1"/>
  <c r="D431" s="1"/>
  <c r="D38"/>
  <c r="D270" s="1"/>
  <c r="D271" s="1"/>
  <c r="D273" s="1"/>
  <c r="D20"/>
  <c r="D114" s="1"/>
  <c r="D115" s="1"/>
  <c r="D40"/>
  <c r="D318" s="1"/>
  <c r="D319" s="1"/>
  <c r="D327" s="1"/>
  <c r="D46"/>
  <c r="D371" s="1"/>
  <c r="D372" s="1"/>
  <c r="D11"/>
  <c r="AN54" s="1"/>
  <c r="AN55" s="1"/>
  <c r="AN56" s="1"/>
  <c r="D33"/>
  <c r="D224" s="1"/>
  <c r="D225" s="1"/>
  <c r="D48"/>
  <c r="D390" s="1"/>
  <c r="D391" s="1"/>
  <c r="D396" s="1"/>
  <c r="D12"/>
  <c r="AN62" s="1"/>
  <c r="AN63" s="1"/>
  <c r="L360"/>
  <c r="L359"/>
  <c r="L358"/>
  <c r="L170"/>
  <c r="L172"/>
  <c r="L173"/>
  <c r="L174"/>
  <c r="L171"/>
  <c r="L377"/>
  <c r="L375"/>
  <c r="L378"/>
  <c r="L373"/>
  <c r="L376"/>
  <c r="L374"/>
  <c r="L434"/>
  <c r="L435"/>
  <c r="L436"/>
  <c r="L433"/>
  <c r="L432"/>
  <c r="L266"/>
  <c r="L264"/>
  <c r="L265"/>
  <c r="L273"/>
  <c r="L272"/>
  <c r="L274"/>
  <c r="AR110"/>
  <c r="AR122"/>
  <c r="AR105"/>
  <c r="AR117"/>
  <c r="AR97"/>
  <c r="AR109"/>
  <c r="AR95"/>
  <c r="AR107"/>
  <c r="AR93"/>
  <c r="AR102"/>
  <c r="AR114"/>
  <c r="AR94"/>
  <c r="AR106"/>
  <c r="AR118"/>
  <c r="AR119"/>
  <c r="AR104"/>
  <c r="AR116"/>
  <c r="AR121"/>
  <c r="AR108"/>
  <c r="AR120"/>
  <c r="AR98"/>
  <c r="AR113"/>
  <c r="AR99"/>
  <c r="AR111"/>
  <c r="AR96"/>
  <c r="AR103"/>
  <c r="AR115"/>
  <c r="AR100"/>
  <c r="AR112"/>
  <c r="AR101"/>
  <c r="AR11"/>
  <c r="AR12"/>
  <c r="AR13"/>
  <c r="AR15"/>
  <c r="AR9"/>
  <c r="AR10"/>
  <c r="AR14"/>
  <c r="L500"/>
  <c r="L497"/>
  <c r="L496"/>
  <c r="L499"/>
  <c r="L495"/>
  <c r="L498"/>
  <c r="L482"/>
  <c r="L481"/>
  <c r="L480"/>
  <c r="L489"/>
  <c r="L479"/>
  <c r="L488"/>
  <c r="L460"/>
  <c r="L464"/>
  <c r="L468"/>
  <c r="L472"/>
  <c r="L465"/>
  <c r="L473"/>
  <c r="L467"/>
  <c r="L459"/>
  <c r="L462"/>
  <c r="L466"/>
  <c r="L470"/>
  <c r="L461"/>
  <c r="L469"/>
  <c r="L463"/>
  <c r="L471"/>
  <c r="L451"/>
  <c r="L449"/>
  <c r="L450"/>
  <c r="L452"/>
  <c r="L453"/>
  <c r="L443"/>
  <c r="L442"/>
  <c r="L420"/>
  <c r="L411"/>
  <c r="L416"/>
  <c r="L414"/>
  <c r="L412"/>
  <c r="L410"/>
  <c r="L419"/>
  <c r="L413"/>
  <c r="L418"/>
  <c r="L415"/>
  <c r="L417"/>
  <c r="L403"/>
  <c r="L404"/>
  <c r="L392"/>
  <c r="L396"/>
  <c r="L397"/>
  <c r="L394"/>
  <c r="L395"/>
  <c r="L393"/>
  <c r="L384"/>
  <c r="L386"/>
  <c r="L385"/>
  <c r="L366"/>
  <c r="L367"/>
  <c r="L352"/>
  <c r="L351"/>
  <c r="L349"/>
  <c r="L350"/>
  <c r="L337"/>
  <c r="L338"/>
  <c r="L343"/>
  <c r="L336"/>
  <c r="L341"/>
  <c r="L342"/>
  <c r="L339"/>
  <c r="L335"/>
  <c r="L340"/>
  <c r="L324"/>
  <c r="L322"/>
  <c r="L326"/>
  <c r="L321"/>
  <c r="L323"/>
  <c r="L327"/>
  <c r="L329"/>
  <c r="L325"/>
  <c r="L328"/>
  <c r="L320"/>
  <c r="L295"/>
  <c r="L285"/>
  <c r="L314"/>
  <c r="L283"/>
  <c r="L296"/>
  <c r="L286"/>
  <c r="L293"/>
  <c r="L307"/>
  <c r="L288"/>
  <c r="L311"/>
  <c r="L309"/>
  <c r="L310"/>
  <c r="L308"/>
  <c r="L312"/>
  <c r="L290"/>
  <c r="L305"/>
  <c r="L291"/>
  <c r="L304"/>
  <c r="L302"/>
  <c r="L301"/>
  <c r="L281"/>
  <c r="L292"/>
  <c r="L287"/>
  <c r="L289"/>
  <c r="L298"/>
  <c r="L282"/>
  <c r="L280"/>
  <c r="L306"/>
  <c r="L297"/>
  <c r="L299"/>
  <c r="L284"/>
  <c r="L303"/>
  <c r="L313"/>
  <c r="L294"/>
  <c r="L300"/>
  <c r="L258"/>
  <c r="L256"/>
  <c r="L257"/>
  <c r="L255"/>
  <c r="L245"/>
  <c r="L248"/>
  <c r="L247"/>
  <c r="L244"/>
  <c r="L249"/>
  <c r="L246"/>
  <c r="L243"/>
  <c r="N249"/>
  <c r="N247"/>
  <c r="N248"/>
  <c r="N243"/>
  <c r="N244"/>
  <c r="N245"/>
  <c r="N246"/>
  <c r="L236"/>
  <c r="L235"/>
  <c r="L237"/>
  <c r="L226"/>
  <c r="L228"/>
  <c r="L227"/>
  <c r="L229"/>
  <c r="L216"/>
  <c r="L215"/>
  <c r="L218"/>
  <c r="L217"/>
  <c r="L220"/>
  <c r="L219"/>
  <c r="L214"/>
  <c r="L208"/>
  <c r="L207"/>
  <c r="L198"/>
  <c r="L199"/>
  <c r="L201"/>
  <c r="L200"/>
  <c r="L191"/>
  <c r="L192"/>
  <c r="L184"/>
  <c r="L182"/>
  <c r="L183"/>
  <c r="L180"/>
  <c r="L185"/>
  <c r="L181"/>
  <c r="L160"/>
  <c r="L162"/>
  <c r="L163"/>
  <c r="L164"/>
  <c r="L161"/>
  <c r="L154"/>
  <c r="L153"/>
  <c r="L146"/>
  <c r="L147"/>
  <c r="L145"/>
  <c r="L143"/>
  <c r="L144"/>
  <c r="L134"/>
  <c r="L136"/>
  <c r="L135"/>
  <c r="L137"/>
  <c r="L127"/>
  <c r="L126"/>
  <c r="L125"/>
  <c r="L128"/>
  <c r="L118"/>
  <c r="L117"/>
  <c r="L116"/>
  <c r="L119"/>
  <c r="L108"/>
  <c r="L105"/>
  <c r="L107"/>
  <c r="L110"/>
  <c r="L109"/>
  <c r="L106"/>
  <c r="L104"/>
  <c r="L97"/>
  <c r="L96"/>
  <c r="L98"/>
  <c r="L88"/>
  <c r="L90"/>
  <c r="L89"/>
  <c r="L81"/>
  <c r="L80"/>
  <c r="L76"/>
  <c r="L82"/>
  <c r="L78"/>
  <c r="L77"/>
  <c r="L79"/>
  <c r="AR87"/>
  <c r="AR86"/>
  <c r="AR84"/>
  <c r="AR83"/>
  <c r="AR85"/>
  <c r="AR76"/>
  <c r="AR77"/>
  <c r="AR65"/>
  <c r="AR64"/>
  <c r="AR67"/>
  <c r="AR66"/>
  <c r="AR69"/>
  <c r="AR70"/>
  <c r="AR68"/>
  <c r="AR57"/>
  <c r="AR56"/>
  <c r="AR58"/>
  <c r="AR49"/>
  <c r="AR46"/>
  <c r="AR47"/>
  <c r="AR50"/>
  <c r="AR48"/>
  <c r="AR39"/>
  <c r="AR31"/>
  <c r="AR36"/>
  <c r="AR34"/>
  <c r="AR32"/>
  <c r="AR38"/>
  <c r="AR33"/>
  <c r="AR35"/>
  <c r="AR37"/>
  <c r="AR30"/>
  <c r="AR40"/>
  <c r="AR21"/>
  <c r="AR23"/>
  <c r="AR22"/>
  <c r="J143"/>
  <c r="J147"/>
  <c r="J144"/>
  <c r="J146"/>
  <c r="J145"/>
  <c r="AQ49"/>
  <c r="AQ46"/>
  <c r="AQ47"/>
  <c r="AQ50"/>
  <c r="AQ48"/>
  <c r="J97"/>
  <c r="J96"/>
  <c r="J98"/>
  <c r="J116"/>
  <c r="J119"/>
  <c r="J117"/>
  <c r="J118"/>
  <c r="J161"/>
  <c r="J163"/>
  <c r="J160"/>
  <c r="J162"/>
  <c r="J164"/>
  <c r="J217"/>
  <c r="J218"/>
  <c r="J214"/>
  <c r="J215"/>
  <c r="J216"/>
  <c r="J220"/>
  <c r="J219"/>
  <c r="J235"/>
  <c r="J237"/>
  <c r="J236"/>
  <c r="J327"/>
  <c r="J320"/>
  <c r="J325"/>
  <c r="J324"/>
  <c r="J322"/>
  <c r="J321"/>
  <c r="J329"/>
  <c r="J326"/>
  <c r="J328"/>
  <c r="J323"/>
  <c r="J336"/>
  <c r="J339"/>
  <c r="J343"/>
  <c r="J338"/>
  <c r="J340"/>
  <c r="J341"/>
  <c r="J342"/>
  <c r="J337"/>
  <c r="J335"/>
  <c r="J395"/>
  <c r="J393"/>
  <c r="J396"/>
  <c r="J392"/>
  <c r="J397"/>
  <c r="J394"/>
  <c r="J410"/>
  <c r="J413"/>
  <c r="J419"/>
  <c r="J411"/>
  <c r="J420"/>
  <c r="J418"/>
  <c r="J416"/>
  <c r="J414"/>
  <c r="J412"/>
  <c r="J417"/>
  <c r="J415"/>
  <c r="J480"/>
  <c r="J482"/>
  <c r="J479"/>
  <c r="J481"/>
  <c r="J495"/>
  <c r="J498"/>
  <c r="J496"/>
  <c r="J497"/>
  <c r="J500"/>
  <c r="J499"/>
  <c r="AQ77"/>
  <c r="AQ76"/>
  <c r="AQ110"/>
  <c r="AQ111"/>
  <c r="AQ116"/>
  <c r="AQ117"/>
  <c r="AQ114"/>
  <c r="AQ115"/>
  <c r="AQ120"/>
  <c r="AQ121"/>
  <c r="AQ118"/>
  <c r="AQ119"/>
  <c r="AQ95"/>
  <c r="AQ96"/>
  <c r="AQ122"/>
  <c r="AQ94"/>
  <c r="AQ93"/>
  <c r="AQ97"/>
  <c r="AQ100"/>
  <c r="AQ101"/>
  <c r="AQ98"/>
  <c r="AQ99"/>
  <c r="AQ104"/>
  <c r="AQ105"/>
  <c r="AQ102"/>
  <c r="AQ103"/>
  <c r="AQ108"/>
  <c r="AQ109"/>
  <c r="AQ106"/>
  <c r="AQ107"/>
  <c r="AQ112"/>
  <c r="AQ113"/>
  <c r="J126"/>
  <c r="J128"/>
  <c r="J125"/>
  <c r="J127"/>
  <c r="J136"/>
  <c r="J134"/>
  <c r="J135"/>
  <c r="J137"/>
  <c r="J192"/>
  <c r="J191"/>
  <c r="J207"/>
  <c r="J208"/>
  <c r="J264"/>
  <c r="J266"/>
  <c r="J265"/>
  <c r="J287"/>
  <c r="J299"/>
  <c r="J280"/>
  <c r="J308"/>
  <c r="J296"/>
  <c r="J284"/>
  <c r="J305"/>
  <c r="J293"/>
  <c r="J314"/>
  <c r="J310"/>
  <c r="J302"/>
  <c r="J303"/>
  <c r="J281"/>
  <c r="J291"/>
  <c r="J282"/>
  <c r="J304"/>
  <c r="J292"/>
  <c r="J313"/>
  <c r="J301"/>
  <c r="J289"/>
  <c r="J306"/>
  <c r="J294"/>
  <c r="J286"/>
  <c r="J295"/>
  <c r="J307"/>
  <c r="J283"/>
  <c r="J312"/>
  <c r="J300"/>
  <c r="J288"/>
  <c r="J309"/>
  <c r="J297"/>
  <c r="J285"/>
  <c r="J290"/>
  <c r="J298"/>
  <c r="J311"/>
  <c r="J352"/>
  <c r="J351"/>
  <c r="J349"/>
  <c r="J350"/>
  <c r="J403"/>
  <c r="J404"/>
  <c r="J442"/>
  <c r="J443"/>
  <c r="AQ39"/>
  <c r="AQ38"/>
  <c r="AQ37"/>
  <c r="AQ31"/>
  <c r="AQ30"/>
  <c r="AQ40"/>
  <c r="AQ32"/>
  <c r="AQ35"/>
  <c r="AQ33"/>
  <c r="AQ36"/>
  <c r="AQ34"/>
  <c r="AQ67"/>
  <c r="AQ65"/>
  <c r="AQ70"/>
  <c r="AQ64"/>
  <c r="AQ69"/>
  <c r="AQ68"/>
  <c r="AQ66"/>
  <c r="AQ86"/>
  <c r="AQ87"/>
  <c r="AQ84"/>
  <c r="AQ83"/>
  <c r="AQ85"/>
  <c r="J79"/>
  <c r="J76"/>
  <c r="J81"/>
  <c r="J78"/>
  <c r="J77"/>
  <c r="J80"/>
  <c r="J82"/>
  <c r="J180"/>
  <c r="J181"/>
  <c r="J185"/>
  <c r="J183"/>
  <c r="J184"/>
  <c r="J182"/>
  <c r="J199"/>
  <c r="J201"/>
  <c r="J198"/>
  <c r="J200"/>
  <c r="J257"/>
  <c r="J258"/>
  <c r="J256"/>
  <c r="J255"/>
  <c r="J274"/>
  <c r="J272"/>
  <c r="J273"/>
  <c r="J358"/>
  <c r="J359"/>
  <c r="J360"/>
  <c r="J375"/>
  <c r="J377"/>
  <c r="J374"/>
  <c r="J373"/>
  <c r="J378"/>
  <c r="J376"/>
  <c r="J436"/>
  <c r="J435"/>
  <c r="J434"/>
  <c r="J433"/>
  <c r="J432"/>
  <c r="J450"/>
  <c r="J452"/>
  <c r="J453"/>
  <c r="J449"/>
  <c r="J451"/>
  <c r="AQ21"/>
  <c r="AQ23"/>
  <c r="AQ22"/>
  <c r="AQ56"/>
  <c r="AQ57"/>
  <c r="AQ58"/>
  <c r="J90"/>
  <c r="J89"/>
  <c r="J88"/>
  <c r="J106"/>
  <c r="J110"/>
  <c r="J108"/>
  <c r="J104"/>
  <c r="J107"/>
  <c r="J109"/>
  <c r="J105"/>
  <c r="J154"/>
  <c r="J153"/>
  <c r="J171"/>
  <c r="J170"/>
  <c r="J173"/>
  <c r="J174"/>
  <c r="J172"/>
  <c r="J226"/>
  <c r="J229"/>
  <c r="J228"/>
  <c r="J227"/>
  <c r="J243"/>
  <c r="J248"/>
  <c r="J245"/>
  <c r="J244"/>
  <c r="J246"/>
  <c r="J247"/>
  <c r="J249"/>
  <c r="J367"/>
  <c r="J366"/>
  <c r="J384"/>
  <c r="J386"/>
  <c r="J385"/>
  <c r="J473"/>
  <c r="J461"/>
  <c r="J463"/>
  <c r="J459"/>
  <c r="J462"/>
  <c r="J466"/>
  <c r="J470"/>
  <c r="J465"/>
  <c r="J467"/>
  <c r="J469"/>
  <c r="J471"/>
  <c r="J460"/>
  <c r="J464"/>
  <c r="J468"/>
  <c r="J472"/>
  <c r="AQ14"/>
  <c r="AQ9"/>
  <c r="AQ13"/>
  <c r="AQ10"/>
  <c r="AQ12"/>
  <c r="AQ15"/>
  <c r="AQ11"/>
  <c r="H434"/>
  <c r="H435"/>
  <c r="H432"/>
  <c r="H436"/>
  <c r="H433"/>
  <c r="H136"/>
  <c r="H134"/>
  <c r="H137"/>
  <c r="H135"/>
  <c r="H404"/>
  <c r="H403"/>
  <c r="H217"/>
  <c r="H215"/>
  <c r="H219"/>
  <c r="H220"/>
  <c r="H214"/>
  <c r="H218"/>
  <c r="H216"/>
  <c r="H266"/>
  <c r="H265"/>
  <c r="H264"/>
  <c r="H442"/>
  <c r="H443"/>
  <c r="H473"/>
  <c r="H460"/>
  <c r="H468"/>
  <c r="H462"/>
  <c r="H470"/>
  <c r="H463"/>
  <c r="H467"/>
  <c r="H471"/>
  <c r="H459"/>
  <c r="H464"/>
  <c r="H472"/>
  <c r="H466"/>
  <c r="H461"/>
  <c r="H465"/>
  <c r="H469"/>
  <c r="H376"/>
  <c r="H375"/>
  <c r="H373"/>
  <c r="H374"/>
  <c r="H377"/>
  <c r="H378"/>
  <c r="H119"/>
  <c r="H116"/>
  <c r="H118"/>
  <c r="H117"/>
  <c r="AP21"/>
  <c r="AP22"/>
  <c r="AP23"/>
  <c r="H499"/>
  <c r="H497"/>
  <c r="H500"/>
  <c r="H498"/>
  <c r="H495"/>
  <c r="H496"/>
  <c r="H366"/>
  <c r="H367"/>
  <c r="H191"/>
  <c r="H192"/>
  <c r="AP94"/>
  <c r="AP100"/>
  <c r="AP106"/>
  <c r="AP93"/>
  <c r="AP102"/>
  <c r="AP108"/>
  <c r="AP114"/>
  <c r="AP104"/>
  <c r="AP110"/>
  <c r="AP116"/>
  <c r="AP122"/>
  <c r="AP112"/>
  <c r="AP118"/>
  <c r="AP95"/>
  <c r="AP101"/>
  <c r="AP120"/>
  <c r="AP97"/>
  <c r="AP103"/>
  <c r="AP109"/>
  <c r="AP99"/>
  <c r="AP105"/>
  <c r="AP111"/>
  <c r="AP117"/>
  <c r="AP107"/>
  <c r="AP113"/>
  <c r="AP119"/>
  <c r="AP96"/>
  <c r="AP115"/>
  <c r="AP121"/>
  <c r="AP98"/>
  <c r="H153"/>
  <c r="H154"/>
  <c r="H482"/>
  <c r="H481"/>
  <c r="H480"/>
  <c r="H479"/>
  <c r="AP76"/>
  <c r="AP77"/>
  <c r="H89"/>
  <c r="H90"/>
  <c r="H88"/>
  <c r="H257"/>
  <c r="H258"/>
  <c r="H255"/>
  <c r="H256"/>
  <c r="H349"/>
  <c r="H352"/>
  <c r="H351"/>
  <c r="H350"/>
  <c r="H393"/>
  <c r="H394"/>
  <c r="H392"/>
  <c r="H395"/>
  <c r="H396"/>
  <c r="H397"/>
  <c r="H164"/>
  <c r="H160"/>
  <c r="H161"/>
  <c r="H163"/>
  <c r="H162"/>
  <c r="H145"/>
  <c r="H147"/>
  <c r="H143"/>
  <c r="H144"/>
  <c r="H146"/>
  <c r="H306"/>
  <c r="H294"/>
  <c r="H303"/>
  <c r="H291"/>
  <c r="H281"/>
  <c r="H282"/>
  <c r="H292"/>
  <c r="H312"/>
  <c r="H288"/>
  <c r="H305"/>
  <c r="H293"/>
  <c r="H314"/>
  <c r="H302"/>
  <c r="H290"/>
  <c r="H287"/>
  <c r="H311"/>
  <c r="H299"/>
  <c r="H308"/>
  <c r="H284"/>
  <c r="H304"/>
  <c r="H313"/>
  <c r="H301"/>
  <c r="H289"/>
  <c r="H310"/>
  <c r="H298"/>
  <c r="H286"/>
  <c r="H307"/>
  <c r="H295"/>
  <c r="H283"/>
  <c r="H300"/>
  <c r="H280"/>
  <c r="H296"/>
  <c r="H309"/>
  <c r="H297"/>
  <c r="H285"/>
  <c r="AP87"/>
  <c r="AP86"/>
  <c r="AP84"/>
  <c r="AP83"/>
  <c r="AP85"/>
  <c r="H96"/>
  <c r="H98"/>
  <c r="H97"/>
  <c r="AP70"/>
  <c r="AP69"/>
  <c r="AP67"/>
  <c r="AP66"/>
  <c r="AP64"/>
  <c r="AP68"/>
  <c r="AP65"/>
  <c r="H172"/>
  <c r="H174"/>
  <c r="H171"/>
  <c r="H173"/>
  <c r="H170"/>
  <c r="H343"/>
  <c r="H337"/>
  <c r="H335"/>
  <c r="H336"/>
  <c r="H342"/>
  <c r="H340"/>
  <c r="H338"/>
  <c r="H339"/>
  <c r="H341"/>
  <c r="H386"/>
  <c r="H385"/>
  <c r="H384"/>
  <c r="H198"/>
  <c r="H201"/>
  <c r="H199"/>
  <c r="H200"/>
  <c r="H327"/>
  <c r="H329"/>
  <c r="H325"/>
  <c r="H324"/>
  <c r="H322"/>
  <c r="H321"/>
  <c r="H320"/>
  <c r="H328"/>
  <c r="H326"/>
  <c r="H323"/>
  <c r="H180"/>
  <c r="H181"/>
  <c r="H182"/>
  <c r="H183"/>
  <c r="H185"/>
  <c r="H184"/>
  <c r="H358"/>
  <c r="H359"/>
  <c r="H360"/>
  <c r="H272"/>
  <c r="H273"/>
  <c r="H274"/>
  <c r="AP56"/>
  <c r="AP57"/>
  <c r="AP58"/>
  <c r="H127"/>
  <c r="H125"/>
  <c r="H128"/>
  <c r="H126"/>
  <c r="H79"/>
  <c r="H81"/>
  <c r="H80"/>
  <c r="H76"/>
  <c r="H82"/>
  <c r="H78"/>
  <c r="H77"/>
  <c r="H207"/>
  <c r="H208"/>
  <c r="H417"/>
  <c r="H411"/>
  <c r="H413"/>
  <c r="H419"/>
  <c r="H414"/>
  <c r="H416"/>
  <c r="H420"/>
  <c r="H418"/>
  <c r="H412"/>
  <c r="H410"/>
  <c r="H415"/>
  <c r="H109"/>
  <c r="H104"/>
  <c r="H106"/>
  <c r="H105"/>
  <c r="H110"/>
  <c r="H107"/>
  <c r="H108"/>
  <c r="H226"/>
  <c r="H227"/>
  <c r="H229"/>
  <c r="H228"/>
  <c r="H243"/>
  <c r="H247"/>
  <c r="H244"/>
  <c r="H245"/>
  <c r="H246"/>
  <c r="H249"/>
  <c r="H248"/>
  <c r="AP40"/>
  <c r="AP30"/>
  <c r="AP33"/>
  <c r="AP39"/>
  <c r="AP36"/>
  <c r="AP38"/>
  <c r="AP35"/>
  <c r="AP31"/>
  <c r="AP37"/>
  <c r="AP32"/>
  <c r="AP34"/>
  <c r="AP47"/>
  <c r="AP46"/>
  <c r="AP48"/>
  <c r="AP50"/>
  <c r="AP49"/>
  <c r="H451"/>
  <c r="H449"/>
  <c r="H452"/>
  <c r="H453"/>
  <c r="H450"/>
  <c r="H236"/>
  <c r="H237"/>
  <c r="H235"/>
  <c r="AP11"/>
  <c r="AP9"/>
  <c r="AP14"/>
  <c r="AP10"/>
  <c r="AP12"/>
  <c r="AP13"/>
  <c r="AP15"/>
  <c r="F119"/>
  <c r="F117"/>
  <c r="F118"/>
  <c r="F116"/>
  <c r="F154"/>
  <c r="F153"/>
  <c r="F274"/>
  <c r="F273"/>
  <c r="F272"/>
  <c r="F360"/>
  <c r="F359"/>
  <c r="F358"/>
  <c r="F432"/>
  <c r="F434"/>
  <c r="F436"/>
  <c r="F435"/>
  <c r="F433"/>
  <c r="F498"/>
  <c r="F499"/>
  <c r="F495"/>
  <c r="F497"/>
  <c r="F500"/>
  <c r="F496"/>
  <c r="F220"/>
  <c r="F216"/>
  <c r="F215"/>
  <c r="F219"/>
  <c r="F214"/>
  <c r="F217"/>
  <c r="F218"/>
  <c r="F246"/>
  <c r="F244"/>
  <c r="F248"/>
  <c r="F245"/>
  <c r="F249"/>
  <c r="F247"/>
  <c r="F243"/>
  <c r="F335"/>
  <c r="F343"/>
  <c r="F336"/>
  <c r="F342"/>
  <c r="F341"/>
  <c r="F340"/>
  <c r="F338"/>
  <c r="F339"/>
  <c r="F337"/>
  <c r="F367"/>
  <c r="F366"/>
  <c r="F403"/>
  <c r="F404"/>
  <c r="F88"/>
  <c r="F90"/>
  <c r="F89"/>
  <c r="F127"/>
  <c r="F125"/>
  <c r="F128"/>
  <c r="F126"/>
  <c r="F292"/>
  <c r="F313"/>
  <c r="F289"/>
  <c r="F293"/>
  <c r="F310"/>
  <c r="F298"/>
  <c r="F286"/>
  <c r="F307"/>
  <c r="F295"/>
  <c r="F283"/>
  <c r="F284"/>
  <c r="F288"/>
  <c r="F312"/>
  <c r="F305"/>
  <c r="F309"/>
  <c r="F285"/>
  <c r="F306"/>
  <c r="F294"/>
  <c r="F281"/>
  <c r="F303"/>
  <c r="F291"/>
  <c r="F282"/>
  <c r="F280"/>
  <c r="F308"/>
  <c r="F296"/>
  <c r="F297"/>
  <c r="F301"/>
  <c r="F314"/>
  <c r="F302"/>
  <c r="F290"/>
  <c r="F311"/>
  <c r="F299"/>
  <c r="F287"/>
  <c r="F300"/>
  <c r="F304"/>
  <c r="F385"/>
  <c r="F384"/>
  <c r="F386"/>
  <c r="AO65"/>
  <c r="AO64"/>
  <c r="AO70"/>
  <c r="AO68"/>
  <c r="AO67"/>
  <c r="AO66"/>
  <c r="AO69"/>
  <c r="AO101"/>
  <c r="AO117"/>
  <c r="AO102"/>
  <c r="AO118"/>
  <c r="AO103"/>
  <c r="AO119"/>
  <c r="AO104"/>
  <c r="AO120"/>
  <c r="AO113"/>
  <c r="AO98"/>
  <c r="AO114"/>
  <c r="AO99"/>
  <c r="AO115"/>
  <c r="AO100"/>
  <c r="AO116"/>
  <c r="AO109"/>
  <c r="AO96"/>
  <c r="AO110"/>
  <c r="AO97"/>
  <c r="AO111"/>
  <c r="AO93"/>
  <c r="AO112"/>
  <c r="AO105"/>
  <c r="AO121"/>
  <c r="AO106"/>
  <c r="AO122"/>
  <c r="AO107"/>
  <c r="AO94"/>
  <c r="AO108"/>
  <c r="AO95"/>
  <c r="F256"/>
  <c r="F255"/>
  <c r="F257"/>
  <c r="F258"/>
  <c r="F464"/>
  <c r="F466"/>
  <c r="F463"/>
  <c r="F467"/>
  <c r="F471"/>
  <c r="F459"/>
  <c r="F468"/>
  <c r="F470"/>
  <c r="F472"/>
  <c r="F461"/>
  <c r="F465"/>
  <c r="F469"/>
  <c r="F473"/>
  <c r="F460"/>
  <c r="F462"/>
  <c r="F81"/>
  <c r="F79"/>
  <c r="F76"/>
  <c r="F80"/>
  <c r="F82"/>
  <c r="F77"/>
  <c r="F78"/>
  <c r="F135"/>
  <c r="F136"/>
  <c r="F134"/>
  <c r="F137"/>
  <c r="F374"/>
  <c r="F375"/>
  <c r="F373"/>
  <c r="F376"/>
  <c r="F378"/>
  <c r="F377"/>
  <c r="F146"/>
  <c r="F144"/>
  <c r="F145"/>
  <c r="F143"/>
  <c r="F147"/>
  <c r="AO56"/>
  <c r="AO57"/>
  <c r="AO58"/>
  <c r="F164"/>
  <c r="F161"/>
  <c r="F162"/>
  <c r="F160"/>
  <c r="F163"/>
  <c r="F184"/>
  <c r="F181"/>
  <c r="F182"/>
  <c r="F183"/>
  <c r="F180"/>
  <c r="F185"/>
  <c r="F227"/>
  <c r="F229"/>
  <c r="F228"/>
  <c r="F226"/>
  <c r="F479"/>
  <c r="F480"/>
  <c r="F482"/>
  <c r="F481"/>
  <c r="AO32"/>
  <c r="AO33"/>
  <c r="AO40"/>
  <c r="AO31"/>
  <c r="AO36"/>
  <c r="AO39"/>
  <c r="AO34"/>
  <c r="AO37"/>
  <c r="AO30"/>
  <c r="AO38"/>
  <c r="AO35"/>
  <c r="AO77"/>
  <c r="AO76"/>
  <c r="F170"/>
  <c r="F173"/>
  <c r="F174"/>
  <c r="F172"/>
  <c r="F171"/>
  <c r="F198"/>
  <c r="F199"/>
  <c r="F201"/>
  <c r="F200"/>
  <c r="F265"/>
  <c r="F264"/>
  <c r="F266"/>
  <c r="F323"/>
  <c r="F321"/>
  <c r="F328"/>
  <c r="F326"/>
  <c r="F324"/>
  <c r="F329"/>
  <c r="F327"/>
  <c r="F320"/>
  <c r="F325"/>
  <c r="F322"/>
  <c r="F449"/>
  <c r="F450"/>
  <c r="F452"/>
  <c r="F453"/>
  <c r="F451"/>
  <c r="AO21"/>
  <c r="AO22"/>
  <c r="AO23"/>
  <c r="AO87"/>
  <c r="AO85"/>
  <c r="AO84"/>
  <c r="AO83"/>
  <c r="AO86"/>
  <c r="F191"/>
  <c r="F192"/>
  <c r="F236"/>
  <c r="F237"/>
  <c r="F235"/>
  <c r="F414"/>
  <c r="F410"/>
  <c r="F419"/>
  <c r="F417"/>
  <c r="F415"/>
  <c r="F413"/>
  <c r="F411"/>
  <c r="F420"/>
  <c r="F412"/>
  <c r="F418"/>
  <c r="F416"/>
  <c r="AO49"/>
  <c r="AO46"/>
  <c r="AO50"/>
  <c r="AO47"/>
  <c r="AO48"/>
  <c r="F96"/>
  <c r="F98"/>
  <c r="F97"/>
  <c r="F208"/>
  <c r="F207"/>
  <c r="F349"/>
  <c r="F350"/>
  <c r="F352"/>
  <c r="F351"/>
  <c r="F442"/>
  <c r="F443"/>
  <c r="F107"/>
  <c r="F109"/>
  <c r="F106"/>
  <c r="F110"/>
  <c r="F104"/>
  <c r="F105"/>
  <c r="F108"/>
  <c r="F392"/>
  <c r="F395"/>
  <c r="F397"/>
  <c r="F396"/>
  <c r="F393"/>
  <c r="F394"/>
  <c r="AO13"/>
  <c r="AO9"/>
  <c r="AO14"/>
  <c r="AO10"/>
  <c r="AO12"/>
  <c r="AO15"/>
  <c r="AO11"/>
  <c r="AN57"/>
  <c r="D79"/>
  <c r="D77"/>
  <c r="D82"/>
  <c r="D80"/>
  <c r="D200"/>
  <c r="D198"/>
  <c r="D201"/>
  <c r="D199"/>
  <c r="C196" s="1"/>
  <c r="D366"/>
  <c r="D153"/>
  <c r="D154"/>
  <c r="C151" s="1"/>
  <c r="D217"/>
  <c r="D216"/>
  <c r="D215"/>
  <c r="D218"/>
  <c r="D220"/>
  <c r="D214"/>
  <c r="C212" s="1"/>
  <c r="D219"/>
  <c r="D265"/>
  <c r="D264"/>
  <c r="D450"/>
  <c r="D453"/>
  <c r="AN83"/>
  <c r="AN87"/>
  <c r="AN85"/>
  <c r="AN86"/>
  <c r="AN84"/>
  <c r="AM81" s="1"/>
  <c r="D415"/>
  <c r="D417"/>
  <c r="D410"/>
  <c r="D418"/>
  <c r="D414"/>
  <c r="AN108"/>
  <c r="AN111"/>
  <c r="AN97"/>
  <c r="AN104"/>
  <c r="AN107"/>
  <c r="AN106"/>
  <c r="AN109"/>
  <c r="AN100"/>
  <c r="AN103"/>
  <c r="AN102"/>
  <c r="AN105"/>
  <c r="AN112"/>
  <c r="AN115"/>
  <c r="AN114"/>
  <c r="AN117"/>
  <c r="AN95"/>
  <c r="AN93"/>
  <c r="AN110"/>
  <c r="AN113"/>
  <c r="AN120"/>
  <c r="AN94"/>
  <c r="AN122"/>
  <c r="AN96"/>
  <c r="AN116"/>
  <c r="AN119"/>
  <c r="AN118"/>
  <c r="AN121"/>
  <c r="AN99"/>
  <c r="AN98"/>
  <c r="AN101"/>
  <c r="D207"/>
  <c r="D208"/>
  <c r="AN49"/>
  <c r="AN47"/>
  <c r="AN50"/>
  <c r="AN48"/>
  <c r="AN46"/>
  <c r="D258"/>
  <c r="D257"/>
  <c r="D97"/>
  <c r="D98"/>
  <c r="C94"/>
  <c r="D96"/>
  <c r="C486"/>
  <c r="D482"/>
  <c r="D480"/>
  <c r="D481"/>
  <c r="D479"/>
  <c r="C477" s="1"/>
  <c r="D272"/>
  <c r="D236"/>
  <c r="D237"/>
  <c r="D235"/>
  <c r="AN12"/>
  <c r="AN13"/>
  <c r="AN15"/>
  <c r="AN10"/>
  <c r="AN14"/>
  <c r="AN9"/>
  <c r="AN11"/>
  <c r="D191"/>
  <c r="D192"/>
  <c r="D375"/>
  <c r="C371" s="1"/>
  <c r="D374"/>
  <c r="D377"/>
  <c r="D373"/>
  <c r="D376"/>
  <c r="D378"/>
  <c r="D226"/>
  <c r="D227"/>
  <c r="D228"/>
  <c r="D229"/>
  <c r="D137"/>
  <c r="D135"/>
  <c r="D134"/>
  <c r="D136"/>
  <c r="D395"/>
  <c r="D397"/>
  <c r="D394"/>
  <c r="AN77"/>
  <c r="AN76"/>
  <c r="D143"/>
  <c r="D145"/>
  <c r="D146"/>
  <c r="AN32"/>
  <c r="AN36"/>
  <c r="AN37"/>
  <c r="AN31"/>
  <c r="AN34"/>
  <c r="AN33"/>
  <c r="AN39"/>
  <c r="AN40"/>
  <c r="AN38"/>
  <c r="AN30"/>
  <c r="AN35"/>
  <c r="D244"/>
  <c r="D243"/>
  <c r="D248"/>
  <c r="D249"/>
  <c r="D247"/>
  <c r="D246"/>
  <c r="D245"/>
  <c r="D302"/>
  <c r="D314"/>
  <c r="D290"/>
  <c r="D307"/>
  <c r="D295"/>
  <c r="D283"/>
  <c r="D308"/>
  <c r="D291"/>
  <c r="D284"/>
  <c r="D301"/>
  <c r="D305"/>
  <c r="D293"/>
  <c r="D294"/>
  <c r="D306"/>
  <c r="D281"/>
  <c r="D303"/>
  <c r="D298"/>
  <c r="D282"/>
  <c r="D304"/>
  <c r="D292"/>
  <c r="D313"/>
  <c r="D285"/>
  <c r="D289"/>
  <c r="D310"/>
  <c r="D286"/>
  <c r="D309"/>
  <c r="D311"/>
  <c r="D299"/>
  <c r="D287"/>
  <c r="D312"/>
  <c r="D300"/>
  <c r="D288"/>
  <c r="D297"/>
  <c r="D280"/>
  <c r="D296"/>
  <c r="D360"/>
  <c r="D358"/>
  <c r="D359"/>
  <c r="D426"/>
  <c r="C424" s="1"/>
  <c r="D108"/>
  <c r="D104"/>
  <c r="D105"/>
  <c r="D106"/>
  <c r="D109"/>
  <c r="D110"/>
  <c r="D107"/>
  <c r="D171"/>
  <c r="D173"/>
  <c r="D170"/>
  <c r="D174"/>
  <c r="D172"/>
  <c r="D336"/>
  <c r="D338"/>
  <c r="D341"/>
  <c r="D343"/>
  <c r="D337"/>
  <c r="D339"/>
  <c r="D342"/>
  <c r="D335"/>
  <c r="D340"/>
  <c r="D403"/>
  <c r="D404"/>
  <c r="D90"/>
  <c r="D89"/>
  <c r="D88"/>
  <c r="D386"/>
  <c r="D385"/>
  <c r="D384"/>
  <c r="D352"/>
  <c r="D351"/>
  <c r="D472"/>
  <c r="D467"/>
  <c r="D459"/>
  <c r="C457" s="1"/>
  <c r="D464"/>
  <c r="D473"/>
  <c r="D462"/>
  <c r="D463"/>
  <c r="D470"/>
  <c r="D460"/>
  <c r="D468"/>
  <c r="D466"/>
  <c r="D471"/>
  <c r="D461"/>
  <c r="D469"/>
  <c r="D465"/>
  <c r="D435"/>
  <c r="D433"/>
  <c r="D432"/>
  <c r="D434"/>
  <c r="D436"/>
  <c r="D181"/>
  <c r="D180"/>
  <c r="C178" s="1"/>
  <c r="D183"/>
  <c r="D185"/>
  <c r="D184"/>
  <c r="D182"/>
  <c r="D116"/>
  <c r="D118"/>
  <c r="D117"/>
  <c r="D119"/>
  <c r="D326"/>
  <c r="D328"/>
  <c r="D324"/>
  <c r="D320"/>
  <c r="D323"/>
  <c r="D128"/>
  <c r="D127"/>
  <c r="D126"/>
  <c r="D125"/>
  <c r="C123" s="1"/>
  <c r="AN21"/>
  <c r="AN22"/>
  <c r="AM19" s="1"/>
  <c r="AN23"/>
  <c r="D162"/>
  <c r="D164"/>
  <c r="D161"/>
  <c r="D163"/>
  <c r="D160"/>
  <c r="D495"/>
  <c r="D498"/>
  <c r="D496"/>
  <c r="D497"/>
  <c r="D499"/>
  <c r="D500"/>
  <c r="AN64"/>
  <c r="AN66"/>
  <c r="AN70"/>
  <c r="AN68"/>
  <c r="AN67"/>
  <c r="AN65"/>
  <c r="AN69"/>
  <c r="D442"/>
  <c r="C440" s="1"/>
  <c r="D443"/>
  <c r="C364" l="1"/>
  <c r="D321"/>
  <c r="D329"/>
  <c r="D322"/>
  <c r="D325"/>
  <c r="D349"/>
  <c r="AM28"/>
  <c r="D147"/>
  <c r="D393"/>
  <c r="D392"/>
  <c r="D274"/>
  <c r="C270" s="1"/>
  <c r="D255"/>
  <c r="C253" s="1"/>
  <c r="D256"/>
  <c r="D412"/>
  <c r="D416"/>
  <c r="D420"/>
  <c r="D413"/>
  <c r="D411"/>
  <c r="D452"/>
  <c r="D449"/>
  <c r="D76"/>
  <c r="D78"/>
  <c r="AN58"/>
  <c r="AM54" s="1"/>
  <c r="C86"/>
  <c r="C102"/>
  <c r="C356"/>
  <c r="C224"/>
  <c r="C401"/>
  <c r="AM62"/>
  <c r="AN71" s="1"/>
  <c r="E12" s="1"/>
  <c r="C493"/>
  <c r="D501" s="1"/>
  <c r="E58" s="1"/>
  <c r="C158"/>
  <c r="J165" s="1"/>
  <c r="K26" s="1"/>
  <c r="C114"/>
  <c r="N120" s="1"/>
  <c r="O20" s="1"/>
  <c r="C430"/>
  <c r="C382"/>
  <c r="C333"/>
  <c r="F344" s="1"/>
  <c r="G42" s="1"/>
  <c r="C278"/>
  <c r="L315" s="1"/>
  <c r="M39" s="1"/>
  <c r="AM74"/>
  <c r="AN78" s="1"/>
  <c r="E13" s="1"/>
  <c r="C132"/>
  <c r="C189"/>
  <c r="L193" s="1"/>
  <c r="M29" s="1"/>
  <c r="AM7"/>
  <c r="AM44"/>
  <c r="C205"/>
  <c r="H209" s="1"/>
  <c r="I31" s="1"/>
  <c r="AM91"/>
  <c r="C74"/>
  <c r="C241"/>
  <c r="L250" s="1"/>
  <c r="M35" s="1"/>
  <c r="AQ78"/>
  <c r="K13" s="1"/>
  <c r="AR78"/>
  <c r="M13" s="1"/>
  <c r="AO25"/>
  <c r="G8" s="1"/>
  <c r="AP25"/>
  <c r="I8" s="1"/>
  <c r="AQ25"/>
  <c r="K8" s="1"/>
  <c r="AR25"/>
  <c r="M8" s="1"/>
  <c r="AN25"/>
  <c r="E8" s="1"/>
  <c r="P129"/>
  <c r="Q21" s="1"/>
  <c r="H129"/>
  <c r="I21" s="1"/>
  <c r="F129"/>
  <c r="G21" s="1"/>
  <c r="L129"/>
  <c r="M21" s="1"/>
  <c r="D129"/>
  <c r="E21" s="1"/>
  <c r="N129"/>
  <c r="O21" s="1"/>
  <c r="J129"/>
  <c r="K21" s="1"/>
  <c r="L186"/>
  <c r="M28" s="1"/>
  <c r="F186"/>
  <c r="G28" s="1"/>
  <c r="N186"/>
  <c r="O28" s="1"/>
  <c r="D186"/>
  <c r="E28" s="1"/>
  <c r="J186"/>
  <c r="K28" s="1"/>
  <c r="H186"/>
  <c r="I28" s="1"/>
  <c r="J427"/>
  <c r="K51" s="1"/>
  <c r="D427"/>
  <c r="E51" s="1"/>
  <c r="F427"/>
  <c r="G51" s="1"/>
  <c r="L427"/>
  <c r="M51" s="1"/>
  <c r="H427"/>
  <c r="I51" s="1"/>
  <c r="H230"/>
  <c r="I33" s="1"/>
  <c r="N230"/>
  <c r="O33" s="1"/>
  <c r="L230"/>
  <c r="M33" s="1"/>
  <c r="D230"/>
  <c r="E33" s="1"/>
  <c r="F230"/>
  <c r="G33" s="1"/>
  <c r="J230"/>
  <c r="K33" s="1"/>
  <c r="F490"/>
  <c r="G57" s="1"/>
  <c r="J490"/>
  <c r="K57" s="1"/>
  <c r="H490"/>
  <c r="I57" s="1"/>
  <c r="D490"/>
  <c r="E57" s="1"/>
  <c r="L490"/>
  <c r="M57" s="1"/>
  <c r="AN88"/>
  <c r="E14" s="1"/>
  <c r="AP88"/>
  <c r="I14" s="1"/>
  <c r="AR88"/>
  <c r="M14" s="1"/>
  <c r="AQ88"/>
  <c r="K14" s="1"/>
  <c r="AO88"/>
  <c r="G14" s="1"/>
  <c r="F221"/>
  <c r="G32" s="1"/>
  <c r="J221"/>
  <c r="K32" s="1"/>
  <c r="H221"/>
  <c r="I32" s="1"/>
  <c r="P221"/>
  <c r="Q32" s="1"/>
  <c r="L221"/>
  <c r="M32" s="1"/>
  <c r="N221"/>
  <c r="O32" s="1"/>
  <c r="D221"/>
  <c r="E32" s="1"/>
  <c r="J155"/>
  <c r="K25" s="1"/>
  <c r="D155"/>
  <c r="E25" s="1"/>
  <c r="H155"/>
  <c r="I25" s="1"/>
  <c r="L155"/>
  <c r="M25" s="1"/>
  <c r="F155"/>
  <c r="G25" s="1"/>
  <c r="J368"/>
  <c r="K45" s="1"/>
  <c r="H368"/>
  <c r="I45" s="1"/>
  <c r="F368"/>
  <c r="G45" s="1"/>
  <c r="D368"/>
  <c r="E45" s="1"/>
  <c r="L368"/>
  <c r="M45" s="1"/>
  <c r="F202"/>
  <c r="G30" s="1"/>
  <c r="L202"/>
  <c r="M30" s="1"/>
  <c r="D202"/>
  <c r="E30" s="1"/>
  <c r="N202"/>
  <c r="O30" s="1"/>
  <c r="H202"/>
  <c r="I30" s="1"/>
  <c r="J202"/>
  <c r="K30" s="1"/>
  <c r="AS71"/>
  <c r="O12" s="1"/>
  <c r="L501"/>
  <c r="M58" s="1"/>
  <c r="F165"/>
  <c r="G26" s="1"/>
  <c r="D165"/>
  <c r="E26" s="1"/>
  <c r="H120"/>
  <c r="I20" s="1"/>
  <c r="D120"/>
  <c r="E20" s="1"/>
  <c r="J120"/>
  <c r="K20" s="1"/>
  <c r="L120"/>
  <c r="M20" s="1"/>
  <c r="H437"/>
  <c r="I52" s="1"/>
  <c r="D437"/>
  <c r="E52" s="1"/>
  <c r="N437"/>
  <c r="O52" s="1"/>
  <c r="F437"/>
  <c r="G52" s="1"/>
  <c r="L437"/>
  <c r="M52" s="1"/>
  <c r="P437"/>
  <c r="Q52" s="1"/>
  <c r="J437"/>
  <c r="K52" s="1"/>
  <c r="F387"/>
  <c r="G47" s="1"/>
  <c r="H387"/>
  <c r="I47" s="1"/>
  <c r="L387"/>
  <c r="M47" s="1"/>
  <c r="D387"/>
  <c r="E47" s="1"/>
  <c r="J387"/>
  <c r="K47" s="1"/>
  <c r="H344"/>
  <c r="I42" s="1"/>
  <c r="L138"/>
  <c r="M23" s="1"/>
  <c r="J138"/>
  <c r="K23" s="1"/>
  <c r="H138"/>
  <c r="I23" s="1"/>
  <c r="D138"/>
  <c r="E23" s="1"/>
  <c r="F138"/>
  <c r="G23" s="1"/>
  <c r="F193"/>
  <c r="G29" s="1"/>
  <c r="J193"/>
  <c r="K29" s="1"/>
  <c r="H193"/>
  <c r="I29" s="1"/>
  <c r="AQ16"/>
  <c r="K7" s="1"/>
  <c r="AP16"/>
  <c r="I7" s="1"/>
  <c r="AS16"/>
  <c r="O7" s="1"/>
  <c r="AN16"/>
  <c r="E7" s="1"/>
  <c r="AR16"/>
  <c r="M7" s="1"/>
  <c r="AO16"/>
  <c r="G7" s="1"/>
  <c r="AR51"/>
  <c r="M10" s="1"/>
  <c r="AS51"/>
  <c r="O10" s="1"/>
  <c r="AQ51"/>
  <c r="K10" s="1"/>
  <c r="AN51"/>
  <c r="E10" s="1"/>
  <c r="AO51"/>
  <c r="G10" s="1"/>
  <c r="AP51"/>
  <c r="I10" s="1"/>
  <c r="J209"/>
  <c r="K31" s="1"/>
  <c r="D209"/>
  <c r="E31" s="1"/>
  <c r="F209"/>
  <c r="G31" s="1"/>
  <c r="AS123"/>
  <c r="O15" s="1"/>
  <c r="AR123"/>
  <c r="M15" s="1"/>
  <c r="AO123"/>
  <c r="G15" s="1"/>
  <c r="AP123"/>
  <c r="I15" s="1"/>
  <c r="AQ123"/>
  <c r="K15" s="1"/>
  <c r="AN123"/>
  <c r="E15" s="1"/>
  <c r="AT123"/>
  <c r="Q15" s="1"/>
  <c r="N83"/>
  <c r="O16" s="1"/>
  <c r="F83"/>
  <c r="G16" s="1"/>
  <c r="H83"/>
  <c r="I16" s="1"/>
  <c r="D83"/>
  <c r="E16" s="1"/>
  <c r="P83"/>
  <c r="Q16" s="1"/>
  <c r="L83"/>
  <c r="M16" s="1"/>
  <c r="J83"/>
  <c r="K16" s="1"/>
  <c r="J444"/>
  <c r="K53" s="1"/>
  <c r="H444"/>
  <c r="I53" s="1"/>
  <c r="D444"/>
  <c r="E53" s="1"/>
  <c r="L444"/>
  <c r="M53" s="1"/>
  <c r="F444"/>
  <c r="G53" s="1"/>
  <c r="D405"/>
  <c r="E49" s="1"/>
  <c r="H405"/>
  <c r="I49" s="1"/>
  <c r="F405"/>
  <c r="G49" s="1"/>
  <c r="J405"/>
  <c r="K49" s="1"/>
  <c r="L405"/>
  <c r="M49" s="1"/>
  <c r="AR41"/>
  <c r="M9" s="1"/>
  <c r="AO41"/>
  <c r="G9" s="1"/>
  <c r="AT41"/>
  <c r="Q9" s="1"/>
  <c r="AP41"/>
  <c r="I9" s="1"/>
  <c r="AQ41"/>
  <c r="K9" s="1"/>
  <c r="AN41"/>
  <c r="E9" s="1"/>
  <c r="AS41"/>
  <c r="O9" s="1"/>
  <c r="N379"/>
  <c r="O46" s="1"/>
  <c r="L379"/>
  <c r="M46" s="1"/>
  <c r="D379"/>
  <c r="E46" s="1"/>
  <c r="F379"/>
  <c r="G46" s="1"/>
  <c r="J379"/>
  <c r="K46" s="1"/>
  <c r="H379"/>
  <c r="I46" s="1"/>
  <c r="F483"/>
  <c r="G56" s="1"/>
  <c r="J483"/>
  <c r="K56" s="1"/>
  <c r="L483"/>
  <c r="M56" s="1"/>
  <c r="H483"/>
  <c r="I56" s="1"/>
  <c r="D483"/>
  <c r="E56" s="1"/>
  <c r="J99"/>
  <c r="K18" s="1"/>
  <c r="F99"/>
  <c r="G18" s="1"/>
  <c r="L99"/>
  <c r="M18" s="1"/>
  <c r="H99"/>
  <c r="I18" s="1"/>
  <c r="D99"/>
  <c r="E18" s="1"/>
  <c r="C318"/>
  <c r="C168"/>
  <c r="C141"/>
  <c r="C447"/>
  <c r="J474"/>
  <c r="K55" s="1"/>
  <c r="D474"/>
  <c r="E55" s="1"/>
  <c r="N474"/>
  <c r="O55" s="1"/>
  <c r="P474"/>
  <c r="Q55" s="1"/>
  <c r="H474"/>
  <c r="I55" s="1"/>
  <c r="F474"/>
  <c r="G55" s="1"/>
  <c r="L474"/>
  <c r="M55" s="1"/>
  <c r="F91"/>
  <c r="G17" s="1"/>
  <c r="H91"/>
  <c r="I17" s="1"/>
  <c r="J91"/>
  <c r="K17" s="1"/>
  <c r="D91"/>
  <c r="E17" s="1"/>
  <c r="L91"/>
  <c r="M17" s="1"/>
  <c r="F111"/>
  <c r="G19" s="1"/>
  <c r="L111"/>
  <c r="M19" s="1"/>
  <c r="H111"/>
  <c r="I19" s="1"/>
  <c r="D111"/>
  <c r="E19" s="1"/>
  <c r="J111"/>
  <c r="K19" s="1"/>
  <c r="N111"/>
  <c r="O19" s="1"/>
  <c r="D361"/>
  <c r="E44" s="1"/>
  <c r="L361"/>
  <c r="M44" s="1"/>
  <c r="H361"/>
  <c r="I44" s="1"/>
  <c r="F361"/>
  <c r="G44" s="1"/>
  <c r="J361"/>
  <c r="K44" s="1"/>
  <c r="N361"/>
  <c r="O44" s="1"/>
  <c r="C347"/>
  <c r="C390"/>
  <c r="C233"/>
  <c r="C262"/>
  <c r="AQ59" l="1"/>
  <c r="K11" s="1"/>
  <c r="AP59"/>
  <c r="I11" s="1"/>
  <c r="AT59"/>
  <c r="Q11" s="1"/>
  <c r="AS59"/>
  <c r="O11" s="1"/>
  <c r="AN59"/>
  <c r="E11" s="1"/>
  <c r="AR59"/>
  <c r="M11" s="1"/>
  <c r="AO59"/>
  <c r="G11" s="1"/>
  <c r="H275"/>
  <c r="I38" s="1"/>
  <c r="N275"/>
  <c r="O38" s="1"/>
  <c r="F275"/>
  <c r="G38" s="1"/>
  <c r="J275"/>
  <c r="K38" s="1"/>
  <c r="D275"/>
  <c r="E38" s="1"/>
  <c r="L275"/>
  <c r="M38" s="1"/>
  <c r="F259"/>
  <c r="G36" s="1"/>
  <c r="L259"/>
  <c r="M36" s="1"/>
  <c r="C408"/>
  <c r="F501"/>
  <c r="G58" s="1"/>
  <c r="H501"/>
  <c r="I58" s="1"/>
  <c r="J501"/>
  <c r="K58" s="1"/>
  <c r="L344"/>
  <c r="M42" s="1"/>
  <c r="J344"/>
  <c r="K42" s="1"/>
  <c r="D344"/>
  <c r="E42" s="1"/>
  <c r="D315"/>
  <c r="E39" s="1"/>
  <c r="J315"/>
  <c r="K39" s="1"/>
  <c r="H315"/>
  <c r="I39" s="1"/>
  <c r="F315"/>
  <c r="G39" s="1"/>
  <c r="D259"/>
  <c r="E36" s="1"/>
  <c r="J259"/>
  <c r="K36" s="1"/>
  <c r="H259"/>
  <c r="I36" s="1"/>
  <c r="J250"/>
  <c r="K35" s="1"/>
  <c r="F250"/>
  <c r="G35" s="1"/>
  <c r="N250"/>
  <c r="O35" s="1"/>
  <c r="H250"/>
  <c r="I35" s="1"/>
  <c r="D250"/>
  <c r="E35" s="1"/>
  <c r="L209"/>
  <c r="M31" s="1"/>
  <c r="D193"/>
  <c r="E29" s="1"/>
  <c r="L165"/>
  <c r="M26" s="1"/>
  <c r="P165"/>
  <c r="Q26" s="1"/>
  <c r="N165"/>
  <c r="O26" s="1"/>
  <c r="H165"/>
  <c r="I26" s="1"/>
  <c r="F120"/>
  <c r="G20" s="1"/>
  <c r="AO78"/>
  <c r="G13" s="1"/>
  <c r="AP78"/>
  <c r="I13" s="1"/>
  <c r="AO71"/>
  <c r="G12" s="1"/>
  <c r="AQ71"/>
  <c r="K12" s="1"/>
  <c r="AR71"/>
  <c r="M12" s="1"/>
  <c r="AP71"/>
  <c r="I12" s="1"/>
  <c r="J353"/>
  <c r="K43" s="1"/>
  <c r="H353"/>
  <c r="I43" s="1"/>
  <c r="D353"/>
  <c r="E43" s="1"/>
  <c r="L353"/>
  <c r="M43" s="1"/>
  <c r="P353"/>
  <c r="Q43" s="1"/>
  <c r="F353"/>
  <c r="G43" s="1"/>
  <c r="N353"/>
  <c r="O43" s="1"/>
  <c r="Y19" s="1"/>
  <c r="D148"/>
  <c r="E24" s="1"/>
  <c r="J148"/>
  <c r="K24" s="1"/>
  <c r="H148"/>
  <c r="I24" s="1"/>
  <c r="F148"/>
  <c r="G24" s="1"/>
  <c r="L148"/>
  <c r="M24" s="1"/>
  <c r="N148"/>
  <c r="F330"/>
  <c r="G40" s="1"/>
  <c r="J330"/>
  <c r="K40" s="1"/>
  <c r="H330"/>
  <c r="I40" s="1"/>
  <c r="L330"/>
  <c r="M40" s="1"/>
  <c r="D330"/>
  <c r="E40" s="1"/>
  <c r="N330"/>
  <c r="O40" s="1"/>
  <c r="Y15"/>
  <c r="Y14"/>
  <c r="H238"/>
  <c r="I34" s="1"/>
  <c r="J238"/>
  <c r="K34" s="1"/>
  <c r="D238"/>
  <c r="E34" s="1"/>
  <c r="F238"/>
  <c r="G34" s="1"/>
  <c r="L238"/>
  <c r="M34" s="1"/>
  <c r="N267"/>
  <c r="O37" s="1"/>
  <c r="L267"/>
  <c r="M37" s="1"/>
  <c r="F267"/>
  <c r="G37" s="1"/>
  <c r="H267"/>
  <c r="I37" s="1"/>
  <c r="D267"/>
  <c r="E37" s="1"/>
  <c r="J267"/>
  <c r="K37" s="1"/>
  <c r="P267"/>
  <c r="Q37" s="1"/>
  <c r="L398"/>
  <c r="M48" s="1"/>
  <c r="H398"/>
  <c r="I48" s="1"/>
  <c r="N398"/>
  <c r="O48" s="1"/>
  <c r="Y18" s="1"/>
  <c r="J398"/>
  <c r="K48" s="1"/>
  <c r="D398"/>
  <c r="E48" s="1"/>
  <c r="F398"/>
  <c r="G48" s="1"/>
  <c r="F454"/>
  <c r="G54" s="1"/>
  <c r="J454"/>
  <c r="K54" s="1"/>
  <c r="D454"/>
  <c r="E54" s="1"/>
  <c r="L454"/>
  <c r="M54" s="1"/>
  <c r="H454"/>
  <c r="I54" s="1"/>
  <c r="H175"/>
  <c r="I27" s="1"/>
  <c r="P175"/>
  <c r="Q27" s="1"/>
  <c r="Y16" s="1"/>
  <c r="J175"/>
  <c r="K27" s="1"/>
  <c r="N175"/>
  <c r="O27" s="1"/>
  <c r="D175"/>
  <c r="E27" s="1"/>
  <c r="F175"/>
  <c r="G27" s="1"/>
  <c r="L175"/>
  <c r="M27" s="1"/>
  <c r="Y17"/>
  <c r="J421" l="1"/>
  <c r="K50" s="1"/>
  <c r="K59" s="1"/>
  <c r="Y11" s="1"/>
  <c r="N421"/>
  <c r="O50" s="1"/>
  <c r="O59" s="1"/>
  <c r="H421"/>
  <c r="I50" s="1"/>
  <c r="D421"/>
  <c r="E50" s="1"/>
  <c r="F421"/>
  <c r="G50" s="1"/>
  <c r="G59" s="1"/>
  <c r="Y9" s="1"/>
  <c r="L421"/>
  <c r="M50" s="1"/>
  <c r="M59" s="1"/>
  <c r="Y12" s="1"/>
  <c r="Y13"/>
  <c r="Q59"/>
  <c r="E59"/>
  <c r="Y8" s="1"/>
  <c r="I59"/>
  <c r="Y10" s="1"/>
</calcChain>
</file>

<file path=xl/sharedStrings.xml><?xml version="1.0" encoding="utf-8"?>
<sst xmlns="http://schemas.openxmlformats.org/spreadsheetml/2006/main" count="501" uniqueCount="92">
  <si>
    <t>Total Estatal</t>
  </si>
  <si>
    <t>Zaragoza</t>
  </si>
  <si>
    <t>Zamora</t>
  </si>
  <si>
    <t>Valladolid</t>
  </si>
  <si>
    <t>Valencia / València</t>
  </si>
  <si>
    <t>Toledo</t>
  </si>
  <si>
    <t>Teruel</t>
  </si>
  <si>
    <t>Tarragona</t>
  </si>
  <si>
    <t>Soria</t>
  </si>
  <si>
    <t>Sevilla</t>
  </si>
  <si>
    <t>Segovia</t>
  </si>
  <si>
    <t>Santa Cruz de Tenerife</t>
  </si>
  <si>
    <t>Salamanca</t>
  </si>
  <si>
    <t>Pontevedra</t>
  </si>
  <si>
    <t>Palencia</t>
  </si>
  <si>
    <t>Ourense</t>
  </si>
  <si>
    <t>Navarra</t>
  </si>
  <si>
    <t>Murcia</t>
  </si>
  <si>
    <t>Melilla</t>
  </si>
  <si>
    <t>Málaga</t>
  </si>
  <si>
    <t>Madrid</t>
  </si>
  <si>
    <t>Lugo</t>
  </si>
  <si>
    <t>Lleida</t>
  </si>
  <si>
    <t>León</t>
  </si>
  <si>
    <t>Las Palmas</t>
  </si>
  <si>
    <t>La Rioja</t>
  </si>
  <si>
    <t>Jaén</t>
  </si>
  <si>
    <t>Illes Balears</t>
  </si>
  <si>
    <t>Huesca</t>
  </si>
  <si>
    <t>Huelva</t>
  </si>
  <si>
    <t>Guadalajara</t>
  </si>
  <si>
    <t>Granada</t>
  </si>
  <si>
    <t>Girona</t>
  </si>
  <si>
    <t>Gipuzkoa</t>
  </si>
  <si>
    <t>Cuenca</t>
  </si>
  <si>
    <t>Córdoba</t>
  </si>
  <si>
    <t>Ciudad Real</t>
  </si>
  <si>
    <t>Ceuta</t>
  </si>
  <si>
    <t>Castellón / Castelló</t>
  </si>
  <si>
    <t>Cantabria</t>
  </si>
  <si>
    <t>Cádiz</t>
  </si>
  <si>
    <t>Cáceres</t>
  </si>
  <si>
    <t>Burgos</t>
  </si>
  <si>
    <t>Bizkaia</t>
  </si>
  <si>
    <t>Barcelona</t>
  </si>
  <si>
    <t>Badajoz</t>
  </si>
  <si>
    <t>Ávila</t>
  </si>
  <si>
    <t>Asturias</t>
  </si>
  <si>
    <t>UPyD</t>
  </si>
  <si>
    <t>Araba - Álava</t>
  </si>
  <si>
    <t>IU</t>
  </si>
  <si>
    <t>Almería</t>
  </si>
  <si>
    <t>PSOE</t>
  </si>
  <si>
    <t>Alicante / Alacant</t>
  </si>
  <si>
    <t>PP</t>
  </si>
  <si>
    <t>Albacete</t>
  </si>
  <si>
    <t>Introducir datos encuesta</t>
  </si>
  <si>
    <t>A Coruña</t>
  </si>
  <si>
    <t>Nac1</t>
  </si>
  <si>
    <t>Nac2</t>
  </si>
  <si>
    <t>CiU</t>
  </si>
  <si>
    <t>PNV</t>
  </si>
  <si>
    <t>Amaiur</t>
  </si>
  <si>
    <t>BNG</t>
  </si>
  <si>
    <t>CC</t>
  </si>
  <si>
    <t>FAC</t>
  </si>
  <si>
    <t>G.Bai</t>
  </si>
  <si>
    <t>PA</t>
  </si>
  <si>
    <t>PRC</t>
  </si>
  <si>
    <t>PSM</t>
  </si>
  <si>
    <t>Equo</t>
  </si>
  <si>
    <t>ERC</t>
  </si>
  <si>
    <t>Comp</t>
  </si>
  <si>
    <t>Terr1</t>
  </si>
  <si>
    <t>Terr2</t>
  </si>
  <si>
    <t>Cociente</t>
  </si>
  <si>
    <t>Castellón</t>
  </si>
  <si>
    <t>Extrapolación por circunscripciones</t>
  </si>
  <si>
    <t>Calculadora de circunscripciones electorales españolas</t>
  </si>
  <si>
    <t>v1.0</t>
  </si>
  <si>
    <t>Podemos</t>
  </si>
  <si>
    <t>C´s</t>
  </si>
  <si>
    <t>UP-IU</t>
  </si>
  <si>
    <t>DiL</t>
  </si>
  <si>
    <t>Bildu</t>
  </si>
  <si>
    <t>Cs</t>
  </si>
  <si>
    <t>Cordoba</t>
  </si>
  <si>
    <t>Lutxana</t>
  </si>
  <si>
    <t>www.Electomania.es</t>
  </si>
  <si>
    <t>Consultar datos del 20D --------------------------------&gt;</t>
  </si>
  <si>
    <t>20D</t>
  </si>
  <si>
    <t>CONGRESO</t>
  </si>
</sst>
</file>

<file path=xl/styles.xml><?xml version="1.0" encoding="utf-8"?>
<styleSheet xmlns="http://schemas.openxmlformats.org/spreadsheetml/2006/main">
  <numFmts count="1">
    <numFmt numFmtId="164" formatCode="0.0000"/>
  </numFmts>
  <fonts count="20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666666"/>
      <name val="Verdana"/>
      <family val="2"/>
    </font>
    <font>
      <sz val="8"/>
      <color rgb="FF666666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DE64CF"/>
        <bgColor indexed="64"/>
      </patternFill>
    </fill>
    <fill>
      <patternFill patternType="solid">
        <fgColor rgb="FFF6D6F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0A9A8"/>
        <bgColor indexed="64"/>
      </patternFill>
    </fill>
    <fill>
      <patternFill patternType="solid">
        <fgColor rgb="FFFF9C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D2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rgb="FFFBFBEF"/>
      </top>
      <bottom style="thick">
        <color rgb="FFD6CEBD"/>
      </bottom>
      <diagonal/>
    </border>
    <border>
      <left/>
      <right/>
      <top style="thick">
        <color rgb="FFFBFBEF"/>
      </top>
      <bottom style="medium">
        <color rgb="FFBFCCD9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160">
    <xf numFmtId="0" fontId="0" fillId="0" borderId="0" xfId="0"/>
    <xf numFmtId="0" fontId="0" fillId="2" borderId="0" xfId="0" applyFill="1"/>
    <xf numFmtId="0" fontId="0" fillId="0" borderId="0" xfId="0" applyFont="1" applyFill="1" applyBorder="1" applyAlignment="1">
      <alignment horizontal="center" vertical="center"/>
    </xf>
    <xf numFmtId="10" fontId="2" fillId="0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0" fontId="2" fillId="0" borderId="0" xfId="2" applyNumberFormat="1" applyFont="1" applyAlignment="1">
      <alignment horizontal="center"/>
    </xf>
    <xf numFmtId="0" fontId="5" fillId="2" borderId="0" xfId="0" applyFont="1" applyFill="1"/>
    <xf numFmtId="0" fontId="0" fillId="0" borderId="0" xfId="0" applyFill="1"/>
    <xf numFmtId="0" fontId="0" fillId="2" borderId="0" xfId="0" applyFont="1" applyFill="1" applyBorder="1" applyAlignment="1">
      <alignment horizontal="center" vertical="center"/>
    </xf>
    <xf numFmtId="10" fontId="2" fillId="2" borderId="0" xfId="2" applyNumberFormat="1" applyFont="1" applyFill="1" applyBorder="1" applyAlignment="1">
      <alignment horizontal="center" vertical="center"/>
    </xf>
    <xf numFmtId="10" fontId="2" fillId="2" borderId="0" xfId="2" applyNumberFormat="1" applyFont="1" applyFill="1" applyAlignment="1">
      <alignment horizontal="center"/>
    </xf>
    <xf numFmtId="10" fontId="6" fillId="0" borderId="0" xfId="0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left" vertical="center" indent="1"/>
    </xf>
    <xf numFmtId="10" fontId="7" fillId="0" borderId="0" xfId="0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 applyProtection="1">
      <alignment horizontal="left" vertical="center" indent="1"/>
    </xf>
    <xf numFmtId="10" fontId="0" fillId="2" borderId="0" xfId="0" applyNumberFormat="1" applyFill="1" applyAlignment="1">
      <alignment horizontal="center"/>
    </xf>
    <xf numFmtId="10" fontId="0" fillId="2" borderId="0" xfId="0" applyNumberFormat="1" applyFill="1"/>
    <xf numFmtId="164" fontId="0" fillId="0" borderId="0" xfId="0" applyNumberFormat="1" applyAlignment="1">
      <alignment horizontal="center"/>
    </xf>
    <xf numFmtId="10" fontId="0" fillId="0" borderId="0" xfId="0" applyNumberFormat="1"/>
    <xf numFmtId="10" fontId="2" fillId="3" borderId="0" xfId="2" applyNumberFormat="1" applyFont="1" applyFill="1" applyAlignment="1">
      <alignment horizontal="center" vertical="center"/>
    </xf>
    <xf numFmtId="10" fontId="2" fillId="3" borderId="0" xfId="2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4" fillId="2" borderId="0" xfId="2" applyNumberFormat="1" applyFont="1" applyFill="1" applyAlignment="1">
      <alignment horizontal="center"/>
    </xf>
    <xf numFmtId="10" fontId="2" fillId="5" borderId="0" xfId="2" applyNumberFormat="1" applyFont="1" applyFill="1" applyAlignment="1">
      <alignment horizontal="center"/>
    </xf>
    <xf numFmtId="10" fontId="4" fillId="5" borderId="0" xfId="2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10" fontId="0" fillId="6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10" fontId="4" fillId="3" borderId="0" xfId="2" applyNumberFormat="1" applyFont="1" applyFill="1" applyAlignment="1">
      <alignment horizontal="center"/>
    </xf>
    <xf numFmtId="10" fontId="2" fillId="10" borderId="0" xfId="2" applyNumberFormat="1" applyFont="1" applyFill="1" applyAlignment="1">
      <alignment horizontal="center"/>
    </xf>
    <xf numFmtId="10" fontId="4" fillId="10" borderId="0" xfId="2" applyNumberFormat="1" applyFont="1" applyFill="1" applyAlignment="1">
      <alignment horizontal="center"/>
    </xf>
    <xf numFmtId="10" fontId="2" fillId="11" borderId="0" xfId="2" applyNumberFormat="1" applyFont="1" applyFill="1" applyAlignment="1">
      <alignment horizontal="center"/>
    </xf>
    <xf numFmtId="10" fontId="2" fillId="12" borderId="0" xfId="2" applyNumberFormat="1" applyFont="1" applyFill="1" applyAlignment="1">
      <alignment horizontal="center"/>
    </xf>
    <xf numFmtId="10" fontId="2" fillId="13" borderId="0" xfId="2" applyNumberFormat="1" applyFont="1" applyFill="1" applyAlignment="1">
      <alignment horizontal="center"/>
    </xf>
    <xf numFmtId="10" fontId="2" fillId="14" borderId="0" xfId="2" applyNumberFormat="1" applyFont="1" applyFill="1" applyAlignment="1">
      <alignment horizontal="center"/>
    </xf>
    <xf numFmtId="10" fontId="4" fillId="14" borderId="0" xfId="2" applyNumberFormat="1" applyFont="1" applyFill="1" applyAlignment="1">
      <alignment horizontal="center"/>
    </xf>
    <xf numFmtId="10" fontId="2" fillId="15" borderId="0" xfId="2" applyNumberFormat="1" applyFont="1" applyFill="1" applyAlignment="1">
      <alignment horizontal="center"/>
    </xf>
    <xf numFmtId="10" fontId="4" fillId="15" borderId="0" xfId="2" applyNumberFormat="1" applyFont="1" applyFill="1" applyAlignment="1">
      <alignment horizontal="center"/>
    </xf>
    <xf numFmtId="0" fontId="0" fillId="16" borderId="0" xfId="0" applyFill="1" applyAlignment="1">
      <alignment horizontal="center"/>
    </xf>
    <xf numFmtId="10" fontId="2" fillId="17" borderId="0" xfId="2" applyNumberFormat="1" applyFont="1" applyFill="1" applyAlignment="1">
      <alignment horizontal="center"/>
    </xf>
    <xf numFmtId="0" fontId="0" fillId="11" borderId="0" xfId="0" applyFill="1" applyAlignment="1">
      <alignment horizontal="center"/>
    </xf>
    <xf numFmtId="10" fontId="4" fillId="12" borderId="0" xfId="2" applyNumberFormat="1" applyFont="1" applyFill="1" applyAlignment="1">
      <alignment horizontal="center"/>
    </xf>
    <xf numFmtId="10" fontId="2" fillId="16" borderId="0" xfId="2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2" fillId="2" borderId="0" xfId="2" applyNumberFormat="1" applyFont="1" applyFill="1" applyAlignment="1">
      <alignment horizontal="center"/>
    </xf>
    <xf numFmtId="10" fontId="0" fillId="18" borderId="0" xfId="0" applyNumberFormat="1" applyFill="1" applyAlignment="1">
      <alignment horizontal="center"/>
    </xf>
    <xf numFmtId="10" fontId="0" fillId="0" borderId="0" xfId="0" applyNumberFormat="1" applyFill="1"/>
    <xf numFmtId="0" fontId="4" fillId="0" borderId="0" xfId="0" applyFont="1"/>
    <xf numFmtId="2" fontId="0" fillId="16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0" fontId="0" fillId="6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10" fontId="2" fillId="13" borderId="0" xfId="2" applyNumberFormat="1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10" fontId="2" fillId="5" borderId="0" xfId="2" applyNumberFormat="1" applyFont="1" applyFill="1" applyAlignment="1">
      <alignment horizontal="center" vertical="center"/>
    </xf>
    <xf numFmtId="10" fontId="2" fillId="15" borderId="0" xfId="2" applyNumberFormat="1" applyFont="1" applyFill="1" applyAlignment="1">
      <alignment horizontal="center" vertical="center"/>
    </xf>
    <xf numFmtId="10" fontId="2" fillId="14" borderId="0" xfId="2" applyNumberFormat="1" applyFont="1" applyFill="1" applyAlignment="1">
      <alignment horizontal="center" vertical="center"/>
    </xf>
    <xf numFmtId="10" fontId="2" fillId="10" borderId="0" xfId="2" applyNumberFormat="1" applyFont="1" applyFill="1" applyAlignment="1">
      <alignment horizontal="center" vertical="center"/>
    </xf>
    <xf numFmtId="10" fontId="2" fillId="17" borderId="0" xfId="2" applyNumberFormat="1" applyFont="1" applyFill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9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3" fillId="0" borderId="0" xfId="1" applyBorder="1" applyAlignment="1" applyProtection="1">
      <alignment horizontal="left" vertical="center"/>
    </xf>
    <xf numFmtId="10" fontId="11" fillId="0" borderId="0" xfId="0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10" fontId="2" fillId="0" borderId="0" xfId="2" applyNumberFormat="1" applyFont="1" applyFill="1" applyAlignment="1">
      <alignment horizontal="center" vertical="center"/>
    </xf>
    <xf numFmtId="0" fontId="12" fillId="6" borderId="0" xfId="0" applyNumberFormat="1" applyFont="1" applyFill="1" applyAlignment="1">
      <alignment horizontal="center"/>
    </xf>
    <xf numFmtId="0" fontId="12" fillId="5" borderId="0" xfId="2" applyNumberFormat="1" applyFont="1" applyFill="1" applyAlignment="1">
      <alignment horizontal="center"/>
    </xf>
    <xf numFmtId="0" fontId="12" fillId="2" borderId="0" xfId="0" applyNumberFormat="1" applyFont="1" applyFill="1" applyAlignment="1">
      <alignment horizontal="center"/>
    </xf>
    <xf numFmtId="0" fontId="12" fillId="0" borderId="0" xfId="0" applyNumberFormat="1" applyFont="1"/>
    <xf numFmtId="0" fontId="12" fillId="0" borderId="0" xfId="0" applyNumberFormat="1" applyFont="1" applyAlignment="1">
      <alignment horizontal="center"/>
    </xf>
    <xf numFmtId="0" fontId="12" fillId="8" borderId="0" xfId="0" applyNumberFormat="1" applyFont="1" applyFill="1" applyAlignment="1">
      <alignment horizontal="center"/>
    </xf>
    <xf numFmtId="0" fontId="12" fillId="15" borderId="0" xfId="2" applyNumberFormat="1" applyFont="1" applyFill="1" applyAlignment="1">
      <alignment horizontal="center"/>
    </xf>
    <xf numFmtId="0" fontId="12" fillId="13" borderId="0" xfId="2" applyNumberFormat="1" applyFont="1" applyFill="1" applyAlignment="1">
      <alignment horizontal="center"/>
    </xf>
    <xf numFmtId="1" fontId="12" fillId="14" borderId="0" xfId="2" applyNumberFormat="1" applyFont="1" applyFill="1" applyAlignment="1">
      <alignment horizontal="center"/>
    </xf>
    <xf numFmtId="0" fontId="12" fillId="14" borderId="0" xfId="2" applyNumberFormat="1" applyFont="1" applyFill="1" applyAlignment="1">
      <alignment horizontal="center"/>
    </xf>
    <xf numFmtId="0" fontId="12" fillId="2" borderId="0" xfId="2" applyNumberFormat="1" applyFont="1" applyFill="1" applyAlignment="1">
      <alignment horizontal="center"/>
    </xf>
    <xf numFmtId="0" fontId="12" fillId="0" borderId="0" xfId="2" applyNumberFormat="1" applyFont="1" applyAlignment="1">
      <alignment horizontal="center"/>
    </xf>
    <xf numFmtId="0" fontId="12" fillId="9" borderId="0" xfId="0" applyNumberFormat="1" applyFont="1" applyFill="1" applyAlignment="1">
      <alignment horizontal="center"/>
    </xf>
    <xf numFmtId="1" fontId="12" fillId="10" borderId="0" xfId="2" applyNumberFormat="1" applyFont="1" applyFill="1" applyAlignment="1">
      <alignment horizontal="center"/>
    </xf>
    <xf numFmtId="0" fontId="12" fillId="10" borderId="0" xfId="2" applyNumberFormat="1" applyFont="1" applyFill="1" applyAlignment="1">
      <alignment horizontal="center"/>
    </xf>
    <xf numFmtId="0" fontId="12" fillId="7" borderId="0" xfId="0" applyNumberFormat="1" applyFont="1" applyFill="1" applyAlignment="1">
      <alignment horizontal="center"/>
    </xf>
    <xf numFmtId="1" fontId="12" fillId="3" borderId="0" xfId="2" applyNumberFormat="1" applyFont="1" applyFill="1" applyAlignment="1">
      <alignment horizontal="center"/>
    </xf>
    <xf numFmtId="0" fontId="12" fillId="3" borderId="0" xfId="2" applyNumberFormat="1" applyFont="1" applyFill="1" applyAlignment="1">
      <alignment horizontal="center"/>
    </xf>
    <xf numFmtId="0" fontId="12" fillId="16" borderId="0" xfId="0" applyNumberFormat="1" applyFont="1" applyFill="1" applyAlignment="1">
      <alignment horizontal="center"/>
    </xf>
    <xf numFmtId="1" fontId="12" fillId="17" borderId="0" xfId="2" applyNumberFormat="1" applyFont="1" applyFill="1" applyAlignment="1">
      <alignment horizontal="center"/>
    </xf>
    <xf numFmtId="0" fontId="12" fillId="17" borderId="0" xfId="2" applyNumberFormat="1" applyFont="1" applyFill="1" applyAlignment="1">
      <alignment horizontal="center"/>
    </xf>
    <xf numFmtId="0" fontId="12" fillId="12" borderId="0" xfId="2" applyNumberFormat="1" applyFont="1" applyFill="1" applyAlignment="1">
      <alignment horizontal="center"/>
    </xf>
    <xf numFmtId="0" fontId="12" fillId="2" borderId="0" xfId="0" applyNumberFormat="1" applyFont="1" applyFill="1"/>
    <xf numFmtId="1" fontId="12" fillId="5" borderId="0" xfId="2" applyNumberFormat="1" applyFont="1" applyFill="1" applyAlignment="1">
      <alignment horizontal="center"/>
    </xf>
    <xf numFmtId="1" fontId="12" fillId="15" borderId="0" xfId="2" applyNumberFormat="1" applyFont="1" applyFill="1" applyAlignment="1">
      <alignment horizontal="center"/>
    </xf>
    <xf numFmtId="10" fontId="12" fillId="17" borderId="0" xfId="2" applyNumberFormat="1" applyFont="1" applyFill="1" applyAlignment="1">
      <alignment horizontal="center"/>
    </xf>
    <xf numFmtId="0" fontId="2" fillId="0" borderId="0" xfId="2" applyNumberFormat="1" applyFont="1" applyFill="1" applyAlignment="1">
      <alignment horizontal="center"/>
    </xf>
    <xf numFmtId="1" fontId="12" fillId="2" borderId="0" xfId="2" applyNumberFormat="1" applyFont="1" applyFill="1" applyAlignment="1">
      <alignment horizontal="center"/>
    </xf>
    <xf numFmtId="1" fontId="4" fillId="2" borderId="0" xfId="2" applyNumberFormat="1" applyFont="1" applyFill="1" applyAlignment="1">
      <alignment horizontal="center"/>
    </xf>
    <xf numFmtId="0" fontId="12" fillId="0" borderId="0" xfId="0" applyNumberFormat="1" applyFont="1" applyAlignment="1">
      <alignment horizontal="center" vertical="center"/>
    </xf>
    <xf numFmtId="1" fontId="12" fillId="12" borderId="0" xfId="2" applyNumberFormat="1" applyFont="1" applyFill="1" applyAlignment="1">
      <alignment horizontal="center"/>
    </xf>
    <xf numFmtId="0" fontId="12" fillId="11" borderId="0" xfId="0" applyNumberFormat="1" applyFont="1" applyFill="1" applyAlignment="1">
      <alignment horizontal="center"/>
    </xf>
    <xf numFmtId="10" fontId="2" fillId="2" borderId="0" xfId="2" applyNumberFormat="1" applyFont="1" applyFill="1" applyAlignment="1">
      <alignment horizontal="left"/>
    </xf>
    <xf numFmtId="1" fontId="13" fillId="19" borderId="0" xfId="2" applyNumberFormat="1" applyFont="1" applyFill="1" applyAlignment="1">
      <alignment horizontal="center"/>
    </xf>
    <xf numFmtId="0" fontId="13" fillId="6" borderId="0" xfId="2" applyNumberFormat="1" applyFont="1" applyFill="1" applyAlignment="1">
      <alignment horizontal="center"/>
    </xf>
    <xf numFmtId="1" fontId="13" fillId="8" borderId="0" xfId="2" applyNumberFormat="1" applyFont="1" applyFill="1" applyAlignment="1">
      <alignment horizontal="center"/>
    </xf>
    <xf numFmtId="1" fontId="13" fillId="13" borderId="0" xfId="2" applyNumberFormat="1" applyFont="1" applyFill="1" applyAlignment="1">
      <alignment horizontal="center"/>
    </xf>
    <xf numFmtId="1" fontId="13" fillId="9" borderId="0" xfId="2" applyNumberFormat="1" applyFont="1" applyFill="1" applyAlignment="1">
      <alignment horizontal="center"/>
    </xf>
    <xf numFmtId="1" fontId="13" fillId="7" borderId="0" xfId="2" applyNumberFormat="1" applyFont="1" applyFill="1" applyAlignment="1">
      <alignment horizontal="center"/>
    </xf>
    <xf numFmtId="1" fontId="13" fillId="20" borderId="0" xfId="2" applyNumberFormat="1" applyFont="1" applyFill="1" applyAlignment="1">
      <alignment horizontal="center"/>
    </xf>
    <xf numFmtId="1" fontId="13" fillId="21" borderId="0" xfId="2" applyNumberFormat="1" applyFont="1" applyFill="1" applyAlignment="1">
      <alignment horizontal="center"/>
    </xf>
    <xf numFmtId="1" fontId="13" fillId="22" borderId="0" xfId="2" applyNumberFormat="1" applyFont="1" applyFill="1" applyAlignment="1">
      <alignment horizontal="center"/>
    </xf>
    <xf numFmtId="1" fontId="13" fillId="23" borderId="0" xfId="2" applyNumberFormat="1" applyFont="1" applyFill="1" applyAlignment="1">
      <alignment horizontal="center"/>
    </xf>
    <xf numFmtId="1" fontId="13" fillId="24" borderId="0" xfId="2" applyNumberFormat="1" applyFont="1" applyFill="1" applyAlignment="1">
      <alignment horizontal="center"/>
    </xf>
    <xf numFmtId="1" fontId="12" fillId="25" borderId="0" xfId="2" applyNumberFormat="1" applyFont="1" applyFill="1" applyAlignment="1">
      <alignment horizontal="center"/>
    </xf>
    <xf numFmtId="10" fontId="2" fillId="2" borderId="0" xfId="2" applyNumberFormat="1" applyFont="1" applyFill="1" applyAlignment="1"/>
    <xf numFmtId="0" fontId="0" fillId="2" borderId="0" xfId="0" applyFill="1" applyAlignment="1">
      <alignment vertical="center"/>
    </xf>
    <xf numFmtId="0" fontId="14" fillId="2" borderId="0" xfId="0" applyFont="1" applyFill="1" applyAlignment="1">
      <alignment horizontal="center"/>
    </xf>
    <xf numFmtId="0" fontId="15" fillId="2" borderId="0" xfId="0" applyNumberFormat="1" applyFont="1" applyFill="1" applyAlignment="1">
      <alignment horizontal="center"/>
    </xf>
    <xf numFmtId="10" fontId="14" fillId="2" borderId="0" xfId="2" applyNumberFormat="1" applyFont="1" applyFill="1" applyAlignment="1">
      <alignment horizontal="center"/>
    </xf>
    <xf numFmtId="0" fontId="15" fillId="2" borderId="0" xfId="2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3" fillId="2" borderId="0" xfId="1" applyNumberFormat="1" applyFill="1" applyAlignment="1" applyProtection="1">
      <alignment horizontal="center"/>
    </xf>
    <xf numFmtId="10" fontId="2" fillId="13" borderId="0" xfId="2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17" fillId="2" borderId="0" xfId="0" applyFont="1" applyFill="1"/>
    <xf numFmtId="0" fontId="0" fillId="26" borderId="0" xfId="0" applyFill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2" fillId="17" borderId="0" xfId="2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0" fontId="0" fillId="6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0" fontId="2" fillId="13" borderId="0" xfId="2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18" fillId="2" borderId="0" xfId="0" applyFont="1" applyFill="1" applyAlignment="1">
      <alignment horizontal="center"/>
    </xf>
    <xf numFmtId="10" fontId="4" fillId="0" borderId="0" xfId="0" applyNumberFormat="1" applyFont="1" applyAlignment="1">
      <alignment horizontal="center" vertical="center" wrapText="1"/>
    </xf>
    <xf numFmtId="10" fontId="19" fillId="2" borderId="0" xfId="0" applyNumberFormat="1" applyFont="1" applyFill="1" applyAlignment="1">
      <alignment horizontal="center"/>
    </xf>
  </cellXfs>
  <cellStyles count="3">
    <cellStyle name="Hipervínculo" xfId="1" builtinId="8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elecciones.mir.es/resultadosgenerales2011/99CG/DCG16269CI_L1.htm" TargetMode="External"/><Relationship Id="rId21" Type="http://schemas.openxmlformats.org/officeDocument/2006/relationships/hyperlink" Target="http://elecciones.mir.es/resultadosgenerales2011/99CG/DCG12289CI_L1.htm" TargetMode="External"/><Relationship Id="rId34" Type="http://schemas.openxmlformats.org/officeDocument/2006/relationships/hyperlink" Target="http://elecciones.mir.es/resultadosgenerales2011/99CG/DCG14209CI_L1.htm" TargetMode="External"/><Relationship Id="rId42" Type="http://schemas.openxmlformats.org/officeDocument/2006/relationships/hyperlink" Target="http://elecciones.mir.es/resultadosgenerales2011/99CG/DCG08099CI_L1.htm" TargetMode="External"/><Relationship Id="rId47" Type="http://schemas.openxmlformats.org/officeDocument/2006/relationships/hyperlink" Target="http://elecciones.mir.es/resultadosgenerales2011/99CG/DCG03339CI_L1.htm" TargetMode="External"/><Relationship Id="rId50" Type="http://schemas.openxmlformats.org/officeDocument/2006/relationships/hyperlink" Target="http://elecciones.mir.es/resultadosgenerales2011/99CG/DCG17039CI_L1.htm" TargetMode="External"/><Relationship Id="rId55" Type="http://schemas.openxmlformats.org/officeDocument/2006/relationships/hyperlink" Target="http://elecciones.mir.es/resultadosgenerales2011/99CG/DCG14019CI_L1.htm" TargetMode="External"/><Relationship Id="rId63" Type="http://schemas.openxmlformats.org/officeDocument/2006/relationships/hyperlink" Target="http://elecciones.mir.es/resultadosgenerales2011/99CG/DCG01119CI_L1.htm" TargetMode="External"/><Relationship Id="rId68" Type="http://schemas.openxmlformats.org/officeDocument/2006/relationships/hyperlink" Target="http://elecciones.mir.es/resultadosgenerales2011/99CG/DCG14209CI_L1.htm" TargetMode="External"/><Relationship Id="rId76" Type="http://schemas.openxmlformats.org/officeDocument/2006/relationships/hyperlink" Target="http://elecciones.mir.es/resultadosgenerales2011/99CG/DCG16269CI_L1.htm" TargetMode="External"/><Relationship Id="rId84" Type="http://schemas.openxmlformats.org/officeDocument/2006/relationships/hyperlink" Target="http://elecciones.mir.es/resultadosgenerales2011/99CG/DCG13319CI_L1.htm" TargetMode="External"/><Relationship Id="rId89" Type="http://schemas.openxmlformats.org/officeDocument/2006/relationships/hyperlink" Target="http://elecciones.mir.es/resultadosgenerales2011/99CG/DCG05389CI_L1.htm" TargetMode="External"/><Relationship Id="rId97" Type="http://schemas.openxmlformats.org/officeDocument/2006/relationships/hyperlink" Target="http://elecciones.mir.es/resultadosgenerales2011/99CG/DCG08479CI_L1.htm" TargetMode="External"/><Relationship Id="rId7" Type="http://schemas.openxmlformats.org/officeDocument/2006/relationships/hyperlink" Target="http://elecciones.mir.es/resultadosgenerales2011/99CG/DCG02449CI_L1.htm" TargetMode="External"/><Relationship Id="rId71" Type="http://schemas.openxmlformats.org/officeDocument/2006/relationships/hyperlink" Target="http://elecciones.mir.es/resultadosgenerales2011/99CG/DCG07199CI_L1.htm" TargetMode="External"/><Relationship Id="rId92" Type="http://schemas.openxmlformats.org/officeDocument/2006/relationships/hyperlink" Target="http://elecciones.mir.es/resultadosgenerales2011/99CG/DCG08429CI_L1.htm" TargetMode="External"/><Relationship Id="rId2" Type="http://schemas.openxmlformats.org/officeDocument/2006/relationships/hyperlink" Target="http://elecciones.mir.es/resultadosgenerales2011/99CG/DCG02509CI_L1.htm" TargetMode="External"/><Relationship Id="rId16" Type="http://schemas.openxmlformats.org/officeDocument/2006/relationships/hyperlink" Target="http://elecciones.mir.es/resultadosgenerales2011/99CG/DCG11329CI_L1.htm" TargetMode="External"/><Relationship Id="rId29" Type="http://schemas.openxmlformats.org/officeDocument/2006/relationships/hyperlink" Target="http://elecciones.mir.es/resultadosgenerales2011/99CG/DCG02229CI_L1.htm" TargetMode="External"/><Relationship Id="rId11" Type="http://schemas.openxmlformats.org/officeDocument/2006/relationships/hyperlink" Target="http://elecciones.mir.es/resultadosgenerales2011/99CG/DCG08409CI_L1.htm" TargetMode="External"/><Relationship Id="rId24" Type="http://schemas.openxmlformats.org/officeDocument/2006/relationships/hyperlink" Target="http://elecciones.mir.es/resultadosgenerales2011/99CG/DCG08249CI_L1.htm" TargetMode="External"/><Relationship Id="rId32" Type="http://schemas.openxmlformats.org/officeDocument/2006/relationships/hyperlink" Target="http://elecciones.mir.es/resultadosgenerales2011/99CG/DCG01189CI_L1.htm" TargetMode="External"/><Relationship Id="rId37" Type="http://schemas.openxmlformats.org/officeDocument/2006/relationships/hyperlink" Target="http://elecciones.mir.es/resultadosgenerales2011/99CG/DCG18519CI_L1.htm" TargetMode="External"/><Relationship Id="rId40" Type="http://schemas.openxmlformats.org/officeDocument/2006/relationships/hyperlink" Target="http://elecciones.mir.es/resultadosgenerales2011/99CG/DCG01119CI_L1.htm" TargetMode="External"/><Relationship Id="rId45" Type="http://schemas.openxmlformats.org/officeDocument/2006/relationships/hyperlink" Target="http://elecciones.mir.es/resultadosgenerales2011/99CG/DCG10069CI_L1.htm" TargetMode="External"/><Relationship Id="rId53" Type="http://schemas.openxmlformats.org/officeDocument/2006/relationships/hyperlink" Target="http://elecciones.mir.es/resultadosgenerales2011/99CG/DCG11159CI_L1.htm" TargetMode="External"/><Relationship Id="rId58" Type="http://schemas.openxmlformats.org/officeDocument/2006/relationships/hyperlink" Target="http://elecciones.mir.es/resultadosgenerales2011/99CG/DCG10069CI_L1.htm" TargetMode="External"/><Relationship Id="rId66" Type="http://schemas.openxmlformats.org/officeDocument/2006/relationships/hyperlink" Target="http://elecciones.mir.es/resultadosgenerales2011/99CG/DCG01149CI_L1.htm" TargetMode="External"/><Relationship Id="rId74" Type="http://schemas.openxmlformats.org/officeDocument/2006/relationships/hyperlink" Target="http://elecciones.mir.es/resultadosgenerales2011/99CG/DCG04079CI_L1.htm" TargetMode="External"/><Relationship Id="rId79" Type="http://schemas.openxmlformats.org/officeDocument/2006/relationships/hyperlink" Target="http://elecciones.mir.es/resultadosgenerales2011/99CG/DCG09259CI_L1.htm" TargetMode="External"/><Relationship Id="rId87" Type="http://schemas.openxmlformats.org/officeDocument/2006/relationships/hyperlink" Target="http://elecciones.mir.es/resultadosgenerales2011/99CG/DCG11369CI_L1.htm" TargetMode="External"/><Relationship Id="rId5" Type="http://schemas.openxmlformats.org/officeDocument/2006/relationships/hyperlink" Target="http://elecciones.mir.es/resultadosgenerales2011/99CG/DCG17469CI_L1.htm" TargetMode="External"/><Relationship Id="rId61" Type="http://schemas.openxmlformats.org/officeDocument/2006/relationships/hyperlink" Target="http://elecciones.mir.es/resultadosgenerales2011/99CG/DCG08099CI_L1.htm" TargetMode="External"/><Relationship Id="rId82" Type="http://schemas.openxmlformats.org/officeDocument/2006/relationships/hyperlink" Target="http://elecciones.mir.es/resultadosgenerales2011/99CG/DCG01299CI_L1.htm" TargetMode="External"/><Relationship Id="rId90" Type="http://schemas.openxmlformats.org/officeDocument/2006/relationships/hyperlink" Target="http://elecciones.mir.es/resultadosgenerales2011/99CG/DCG08409CI_L1.htm" TargetMode="External"/><Relationship Id="rId95" Type="http://schemas.openxmlformats.org/officeDocument/2006/relationships/hyperlink" Target="http://elecciones.mir.es/resultadosgenerales2011/99CG/DCG07459CI_L1.htm" TargetMode="External"/><Relationship Id="rId19" Type="http://schemas.openxmlformats.org/officeDocument/2006/relationships/hyperlink" Target="http://elecciones.mir.es/resultadosgenerales2011/99CG/DCG19529CI_L1.htm" TargetMode="External"/><Relationship Id="rId14" Type="http://schemas.openxmlformats.org/officeDocument/2006/relationships/hyperlink" Target="http://elecciones.mir.es/resultadosgenerales2011/99CG/DCG11369CI_L1.htm" TargetMode="External"/><Relationship Id="rId22" Type="http://schemas.openxmlformats.org/officeDocument/2006/relationships/hyperlink" Target="http://elecciones.mir.es/resultadosgenerales2011/99CG/DCG11279CI_L1.htm" TargetMode="External"/><Relationship Id="rId27" Type="http://schemas.openxmlformats.org/officeDocument/2006/relationships/hyperlink" Target="http://elecciones.mir.es/resultadosgenerales2011/99CG/DCG01239CI_L1.htm" TargetMode="External"/><Relationship Id="rId30" Type="http://schemas.openxmlformats.org/officeDocument/2006/relationships/hyperlink" Target="http://elecciones.mir.es/resultadosgenerales2011/99CG/DCG01219CI_L1.htm" TargetMode="External"/><Relationship Id="rId35" Type="http://schemas.openxmlformats.org/officeDocument/2006/relationships/hyperlink" Target="http://elecciones.mir.es/resultadosgenerales2011/99CG/DCG07169CI_L1.htm" TargetMode="External"/><Relationship Id="rId43" Type="http://schemas.openxmlformats.org/officeDocument/2006/relationships/hyperlink" Target="http://elecciones.mir.es/resultadosgenerales2011/99CG/DCG14489CI_L1.htm" TargetMode="External"/><Relationship Id="rId48" Type="http://schemas.openxmlformats.org/officeDocument/2006/relationships/hyperlink" Target="http://elecciones.mir.es/resultadosgenerales2011/99CG/DCG14019CI_L1.htm" TargetMode="External"/><Relationship Id="rId56" Type="http://schemas.openxmlformats.org/officeDocument/2006/relationships/hyperlink" Target="http://elecciones.mir.es/resultadosgenerales2011/99CG/DCG03339CI_L1.htm" TargetMode="External"/><Relationship Id="rId64" Type="http://schemas.openxmlformats.org/officeDocument/2006/relationships/hyperlink" Target="http://elecciones.mir.es/resultadosgenerales2011/99CG/DCG06399CI_L1.htm" TargetMode="External"/><Relationship Id="rId69" Type="http://schemas.openxmlformats.org/officeDocument/2006/relationships/hyperlink" Target="http://elecciones.mir.es/resultadosgenerales2011/99CG/DCG09179CI_L1.htm" TargetMode="External"/><Relationship Id="rId77" Type="http://schemas.openxmlformats.org/officeDocument/2006/relationships/hyperlink" Target="http://elecciones.mir.es/resultadosgenerales2011/99CG/DCG05359CI_L1.htm" TargetMode="External"/><Relationship Id="rId100" Type="http://schemas.openxmlformats.org/officeDocument/2006/relationships/hyperlink" Target="http://www.electomania.es/" TargetMode="External"/><Relationship Id="rId8" Type="http://schemas.openxmlformats.org/officeDocument/2006/relationships/hyperlink" Target="http://elecciones.mir.es/resultadosgenerales2011/99CG/DCG09439CI_L1.htm" TargetMode="External"/><Relationship Id="rId51" Type="http://schemas.openxmlformats.org/officeDocument/2006/relationships/hyperlink" Target="http://elecciones.mir.es/resultadosgenerales2011/99CG/DCG07029CI_L1.htm" TargetMode="External"/><Relationship Id="rId72" Type="http://schemas.openxmlformats.org/officeDocument/2006/relationships/hyperlink" Target="http://elecciones.mir.es/resultadosgenerales2011/99CG/DCG01219CI_L1.htm" TargetMode="External"/><Relationship Id="rId80" Type="http://schemas.openxmlformats.org/officeDocument/2006/relationships/hyperlink" Target="http://elecciones.mir.es/resultadosgenerales2011/99CG/DCG11279CI_L1.htm" TargetMode="External"/><Relationship Id="rId85" Type="http://schemas.openxmlformats.org/officeDocument/2006/relationships/hyperlink" Target="http://elecciones.mir.es/resultadosgenerales2011/99CG/DCG11329CI_L1.htm" TargetMode="External"/><Relationship Id="rId93" Type="http://schemas.openxmlformats.org/officeDocument/2006/relationships/hyperlink" Target="http://elecciones.mir.es/resultadosgenerales2011/99CG/DCG09439CI_L1.htm" TargetMode="External"/><Relationship Id="rId98" Type="http://schemas.openxmlformats.org/officeDocument/2006/relationships/hyperlink" Target="http://elecciones.mir.es/resultadosgenerales2011/99CG/DCG08499CI_L1.htm" TargetMode="External"/><Relationship Id="rId3" Type="http://schemas.openxmlformats.org/officeDocument/2006/relationships/hyperlink" Target="http://elecciones.mir.es/resultadosgenerales2011/99CG/DCG08499CI_L1.htm" TargetMode="External"/><Relationship Id="rId12" Type="http://schemas.openxmlformats.org/officeDocument/2006/relationships/hyperlink" Target="http://elecciones.mir.es/resultadosgenerales2011/99CG/DCG05389CI_L1.htm" TargetMode="External"/><Relationship Id="rId17" Type="http://schemas.openxmlformats.org/officeDocument/2006/relationships/hyperlink" Target="http://elecciones.mir.es/resultadosgenerales2011/99CG/DCG13319CI_L1.htm" TargetMode="External"/><Relationship Id="rId25" Type="http://schemas.openxmlformats.org/officeDocument/2006/relationships/hyperlink" Target="http://elecciones.mir.es/resultadosgenerales2011/99CG/DCG05359CI_L1.htm" TargetMode="External"/><Relationship Id="rId33" Type="http://schemas.openxmlformats.org/officeDocument/2006/relationships/hyperlink" Target="http://elecciones.mir.es/resultadosgenerales2011/99CG/DCG09179CI_L1.htm" TargetMode="External"/><Relationship Id="rId38" Type="http://schemas.openxmlformats.org/officeDocument/2006/relationships/hyperlink" Target="http://elecciones.mir.es/resultadosgenerales2011/99CG/DCG17129CI_L1.htm" TargetMode="External"/><Relationship Id="rId46" Type="http://schemas.openxmlformats.org/officeDocument/2006/relationships/hyperlink" Target="http://elecciones.mir.es/resultadosgenerales2011/99CG/DCG08059CI_L1.htm" TargetMode="External"/><Relationship Id="rId59" Type="http://schemas.openxmlformats.org/officeDocument/2006/relationships/hyperlink" Target="http://elecciones.mir.es/resultadosgenerales2011/99CG/DCG09089CI_L1.htm" TargetMode="External"/><Relationship Id="rId67" Type="http://schemas.openxmlformats.org/officeDocument/2006/relationships/hyperlink" Target="http://elecciones.mir.es/resultadosgenerales2011/99CG/DCG07169CI_L1.htm" TargetMode="External"/><Relationship Id="rId20" Type="http://schemas.openxmlformats.org/officeDocument/2006/relationships/hyperlink" Target="http://elecciones.mir.es/resultadosgenerales2011/99CG/DCG01299CI_L1.htm" TargetMode="External"/><Relationship Id="rId41" Type="http://schemas.openxmlformats.org/officeDocument/2006/relationships/hyperlink" Target="http://elecciones.mir.es/resultadosgenerales2011/99CG/DCG10109CI_L1.htm" TargetMode="External"/><Relationship Id="rId54" Type="http://schemas.openxmlformats.org/officeDocument/2006/relationships/hyperlink" Target="http://elecciones.mir.es/resultadosgenerales2011/99CG/DCG11159CI_L1.htm" TargetMode="External"/><Relationship Id="rId62" Type="http://schemas.openxmlformats.org/officeDocument/2006/relationships/hyperlink" Target="http://elecciones.mir.es/resultadosgenerales2011/99CG/DCG10109CI_L1.htm" TargetMode="External"/><Relationship Id="rId70" Type="http://schemas.openxmlformats.org/officeDocument/2006/relationships/hyperlink" Target="http://elecciones.mir.es/resultadosgenerales2011/99CG/DCG01189CI_L1.htm" TargetMode="External"/><Relationship Id="rId75" Type="http://schemas.openxmlformats.org/officeDocument/2006/relationships/hyperlink" Target="http://elecciones.mir.es/resultadosgenerales2011/99CG/DCG01239CI_L1.htm" TargetMode="External"/><Relationship Id="rId83" Type="http://schemas.openxmlformats.org/officeDocument/2006/relationships/hyperlink" Target="http://elecciones.mir.es/resultadosgenerales2011/99CG/DCG15309CI_L1.htm" TargetMode="External"/><Relationship Id="rId88" Type="http://schemas.openxmlformats.org/officeDocument/2006/relationships/hyperlink" Target="http://elecciones.mir.es/resultadosgenerales2011/99CG/DCG08379CI_L1.htm" TargetMode="External"/><Relationship Id="rId91" Type="http://schemas.openxmlformats.org/officeDocument/2006/relationships/hyperlink" Target="http://elecciones.mir.es/resultadosgenerales2011/99CG/DCG01419CI_L1.htm" TargetMode="External"/><Relationship Id="rId96" Type="http://schemas.openxmlformats.org/officeDocument/2006/relationships/hyperlink" Target="http://elecciones.mir.es/resultadosgenerales2011/99CG/DCG17469CI_L1.htm" TargetMode="External"/><Relationship Id="rId1" Type="http://schemas.openxmlformats.org/officeDocument/2006/relationships/hyperlink" Target="http://elecciones.mir.es/resultadosgenerales2011/99CG/DCG99999TO_L1.htm" TargetMode="External"/><Relationship Id="rId6" Type="http://schemas.openxmlformats.org/officeDocument/2006/relationships/hyperlink" Target="http://elecciones.mir.es/resultadosgenerales2011/99CG/DCG07459CI_L1.htm" TargetMode="External"/><Relationship Id="rId15" Type="http://schemas.openxmlformats.org/officeDocument/2006/relationships/hyperlink" Target="http://elecciones.mir.es/resultadosgenerales2011/99CG/DCG08349CI_L1.htm" TargetMode="External"/><Relationship Id="rId23" Type="http://schemas.openxmlformats.org/officeDocument/2006/relationships/hyperlink" Target="http://elecciones.mir.es/resultadosgenerales2011/99CG/DCG09259CI_L1.htm" TargetMode="External"/><Relationship Id="rId28" Type="http://schemas.openxmlformats.org/officeDocument/2006/relationships/hyperlink" Target="http://elecciones.mir.es/resultadosgenerales2011/99CG/DCG04079CI_L1.htm" TargetMode="External"/><Relationship Id="rId36" Type="http://schemas.openxmlformats.org/officeDocument/2006/relationships/hyperlink" Target="http://elecciones.mir.es/resultadosgenerales2011/99CG/DCG07139CI_L1.htm" TargetMode="External"/><Relationship Id="rId49" Type="http://schemas.openxmlformats.org/officeDocument/2006/relationships/hyperlink" Target="http://elecciones.mir.es/resultadosgenerales2011/99CG/DCG01049CI_L1.htm" TargetMode="External"/><Relationship Id="rId57" Type="http://schemas.openxmlformats.org/officeDocument/2006/relationships/hyperlink" Target="http://elecciones.mir.es/resultadosgenerales2011/99CG/DCG08059CI_L1.htm" TargetMode="External"/><Relationship Id="rId10" Type="http://schemas.openxmlformats.org/officeDocument/2006/relationships/hyperlink" Target="http://elecciones.mir.es/resultadosgenerales2011/99CG/DCG01419CI_L1.htm" TargetMode="External"/><Relationship Id="rId31" Type="http://schemas.openxmlformats.org/officeDocument/2006/relationships/hyperlink" Target="http://elecciones.mir.es/resultadosgenerales2011/99CG/DCG07199CI_L1.htm" TargetMode="External"/><Relationship Id="rId44" Type="http://schemas.openxmlformats.org/officeDocument/2006/relationships/hyperlink" Target="http://elecciones.mir.es/resultadosgenerales2011/99CG/DCG09089CI_L1.htm" TargetMode="External"/><Relationship Id="rId52" Type="http://schemas.openxmlformats.org/officeDocument/2006/relationships/hyperlink" Target="http://elecciones.mir.es/resultadosgenerales2011/99CG/DCG11159CI_L1.htm" TargetMode="External"/><Relationship Id="rId60" Type="http://schemas.openxmlformats.org/officeDocument/2006/relationships/hyperlink" Target="http://elecciones.mir.es/resultadosgenerales2011/99CG/DCG14489CI_L1.htm" TargetMode="External"/><Relationship Id="rId65" Type="http://schemas.openxmlformats.org/officeDocument/2006/relationships/hyperlink" Target="http://elecciones.mir.es/resultadosgenerales2011/99CG/DCG07139CI_L1.htm" TargetMode="External"/><Relationship Id="rId73" Type="http://schemas.openxmlformats.org/officeDocument/2006/relationships/hyperlink" Target="http://elecciones.mir.es/resultadosgenerales2011/99CG/DCG02229CI_L1.htm" TargetMode="External"/><Relationship Id="rId78" Type="http://schemas.openxmlformats.org/officeDocument/2006/relationships/hyperlink" Target="http://elecciones.mir.es/resultadosgenerales2011/99CG/DCG08249CI_L1.htm" TargetMode="External"/><Relationship Id="rId81" Type="http://schemas.openxmlformats.org/officeDocument/2006/relationships/hyperlink" Target="http://elecciones.mir.es/resultadosgenerales2011/99CG/DCG12289CI_L1.htm" TargetMode="External"/><Relationship Id="rId86" Type="http://schemas.openxmlformats.org/officeDocument/2006/relationships/hyperlink" Target="http://elecciones.mir.es/resultadosgenerales2011/99CG/DCG08349CI_L1.htm" TargetMode="External"/><Relationship Id="rId94" Type="http://schemas.openxmlformats.org/officeDocument/2006/relationships/hyperlink" Target="http://elecciones.mir.es/resultadosgenerales2011/99CG/DCG02449CI_L1.htm" TargetMode="External"/><Relationship Id="rId99" Type="http://schemas.openxmlformats.org/officeDocument/2006/relationships/hyperlink" Target="http://elecciones.mir.es/resultadosgenerales2011/99CG/DCG02509CI_L1.htm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://elecciones.mir.es/resultadosgenerales2011/99CG/DCG08479CI_L1.htm" TargetMode="External"/><Relationship Id="rId9" Type="http://schemas.openxmlformats.org/officeDocument/2006/relationships/hyperlink" Target="http://elecciones.mir.es/resultadosgenerales2011/99CG/DCG08429CI_L1.htm" TargetMode="External"/><Relationship Id="rId13" Type="http://schemas.openxmlformats.org/officeDocument/2006/relationships/hyperlink" Target="http://elecciones.mir.es/resultadosgenerales2011/99CG/DCG08379CI_L1.htm" TargetMode="External"/><Relationship Id="rId18" Type="http://schemas.openxmlformats.org/officeDocument/2006/relationships/hyperlink" Target="http://elecciones.mir.es/resultadosgenerales2011/99CG/DCG15309CI_L1.htm" TargetMode="External"/><Relationship Id="rId39" Type="http://schemas.openxmlformats.org/officeDocument/2006/relationships/hyperlink" Target="http://elecciones.mir.es/resultadosgenerales2011/99CG/DCG06399CI_L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1"/>
  <sheetViews>
    <sheetView tabSelected="1" workbookViewId="0">
      <pane xSplit="3" topLeftCell="D1" activePane="topRight" state="frozen"/>
      <selection pane="topRight" activeCell="W2" sqref="W2"/>
    </sheetView>
  </sheetViews>
  <sheetFormatPr baseColWidth="10" defaultRowHeight="15.75"/>
  <cols>
    <col min="1" max="1" width="4.5703125" style="88" customWidth="1"/>
    <col min="2" max="2" width="4.140625" style="88" customWidth="1"/>
    <col min="3" max="3" width="20.42578125" style="7" customWidth="1"/>
    <col min="4" max="4" width="8.42578125" style="5" customWidth="1"/>
    <col min="5" max="5" width="4.28515625" style="90" customWidth="1"/>
    <col min="6" max="6" width="7.42578125" style="5" customWidth="1"/>
    <col min="7" max="7" width="4.42578125" style="90" customWidth="1"/>
    <col min="8" max="8" width="7.42578125" style="6" customWidth="1"/>
    <col min="9" max="9" width="3.42578125" style="97" customWidth="1"/>
    <col min="10" max="10" width="7.42578125" style="5" customWidth="1"/>
    <col min="11" max="11" width="3.28515625" style="90" customWidth="1"/>
    <col min="12" max="12" width="7.28515625" style="5" customWidth="1"/>
    <col min="13" max="13" width="2.7109375" style="90" customWidth="1"/>
    <col min="14" max="14" width="7.42578125" style="5" customWidth="1"/>
    <col min="15" max="15" width="3.42578125" style="90" customWidth="1"/>
    <col min="16" max="16" width="7.28515625" style="5" customWidth="1"/>
    <col min="17" max="17" width="3.28515625" style="90" customWidth="1"/>
    <col min="18" max="19" width="7.42578125" style="4" customWidth="1"/>
    <col min="20" max="20" width="5.42578125" style="4" customWidth="1"/>
    <col min="21" max="21" width="8.5703125" style="4" customWidth="1"/>
    <col min="22" max="22" width="7" style="4" customWidth="1"/>
    <col min="23" max="23" width="9.7109375" style="16" customWidth="1"/>
    <col min="24" max="24" width="9.85546875" style="4" customWidth="1"/>
    <col min="25" max="25" width="5.5703125" style="4" customWidth="1"/>
    <col min="26" max="26" width="3.5703125" style="4" customWidth="1"/>
    <col min="27" max="27" width="20.42578125" style="4" customWidth="1"/>
    <col min="28" max="28" width="8.42578125" style="3" customWidth="1"/>
    <col min="29" max="29" width="7.42578125" style="2" customWidth="1"/>
    <col min="30" max="30" width="7.42578125" style="3" customWidth="1"/>
    <col min="31" max="32" width="7.42578125" style="2" customWidth="1"/>
    <col min="33" max="33" width="7.42578125" style="25" customWidth="1"/>
    <col min="34" max="34" width="7.42578125" style="2" customWidth="1"/>
    <col min="35" max="36" width="7.42578125" style="4" customWidth="1"/>
    <col min="37" max="37" width="3.42578125" style="1" customWidth="1"/>
    <col min="38" max="38" width="8.5703125" style="8" customWidth="1"/>
    <col min="39" max="39" width="11.28515625" style="8" customWidth="1"/>
    <col min="40" max="43" width="7.28515625" style="57" customWidth="1"/>
    <col min="44" max="45" width="7.28515625" style="58" customWidth="1"/>
    <col min="46" max="46" width="7.28515625" customWidth="1"/>
    <col min="47" max="47" width="11.28515625" customWidth="1"/>
    <col min="48" max="53" width="7.28515625" customWidth="1"/>
  </cols>
  <sheetData>
    <row r="1" spans="1:53" s="1" customFormat="1">
      <c r="A1" s="88"/>
      <c r="B1" s="88"/>
      <c r="C1" s="7"/>
      <c r="D1" s="4"/>
      <c r="E1" s="88"/>
      <c r="F1" s="4"/>
      <c r="G1" s="88"/>
      <c r="H1" s="11"/>
      <c r="I1" s="96"/>
      <c r="J1" s="4"/>
      <c r="K1" s="88"/>
      <c r="L1" s="4"/>
      <c r="M1" s="88"/>
      <c r="N1" s="4"/>
      <c r="O1" s="88"/>
      <c r="P1" s="4"/>
      <c r="Q1" s="88"/>
      <c r="R1" s="4"/>
      <c r="S1" s="4"/>
      <c r="T1" s="4"/>
      <c r="U1" s="4"/>
      <c r="V1" s="4"/>
      <c r="W1" s="16"/>
      <c r="X1" s="4"/>
      <c r="Y1" s="4"/>
      <c r="Z1" s="4"/>
      <c r="AA1" s="4"/>
      <c r="AB1" s="10"/>
      <c r="AC1" s="9"/>
      <c r="AD1" s="10"/>
      <c r="AE1" s="9"/>
      <c r="AF1" s="9"/>
      <c r="AG1" s="24"/>
      <c r="AH1" s="9"/>
      <c r="AI1" s="4"/>
      <c r="AJ1" s="4"/>
      <c r="AN1" s="132"/>
      <c r="AO1" s="132"/>
      <c r="AP1" s="132"/>
      <c r="AQ1" s="132"/>
      <c r="AR1" s="132"/>
      <c r="AS1" s="132"/>
    </row>
    <row r="2" spans="1:53" s="1" customFormat="1" ht="33.75">
      <c r="A2" s="88"/>
      <c r="B2" s="88"/>
      <c r="C2" s="144" t="s">
        <v>79</v>
      </c>
      <c r="D2" s="133"/>
      <c r="E2" s="134"/>
      <c r="F2" s="133"/>
      <c r="G2" s="134"/>
      <c r="H2" s="135"/>
      <c r="I2" s="136"/>
      <c r="J2" s="133"/>
      <c r="K2" s="134"/>
      <c r="L2" s="133"/>
      <c r="M2" s="134"/>
      <c r="N2" s="137" t="s">
        <v>78</v>
      </c>
      <c r="O2" s="134"/>
      <c r="P2" s="133"/>
      <c r="Q2" s="134"/>
      <c r="R2" s="133"/>
      <c r="S2" s="133"/>
      <c r="T2" s="133"/>
      <c r="U2" s="133"/>
      <c r="V2" s="4"/>
      <c r="W2" s="159" t="s">
        <v>91</v>
      </c>
      <c r="X2" s="4"/>
      <c r="Y2" s="4"/>
      <c r="Z2" s="4"/>
      <c r="AA2" s="4"/>
      <c r="AB2" s="10"/>
      <c r="AC2" s="9"/>
      <c r="AD2" s="10"/>
      <c r="AE2" s="9"/>
      <c r="AF2" s="9"/>
      <c r="AG2" s="24"/>
      <c r="AH2" s="9"/>
      <c r="AI2" s="4"/>
      <c r="AJ2" s="4"/>
      <c r="AN2" s="132"/>
      <c r="AO2" s="132"/>
      <c r="AP2" s="132"/>
      <c r="AQ2" s="132"/>
      <c r="AR2" s="132"/>
      <c r="AS2" s="132"/>
    </row>
    <row r="3" spans="1:53" s="1" customFormat="1">
      <c r="A3" s="88"/>
      <c r="B3" s="88"/>
      <c r="C3" s="7"/>
      <c r="D3" s="4"/>
      <c r="E3" s="88"/>
      <c r="F3" s="4"/>
      <c r="G3" s="88"/>
      <c r="H3" s="4"/>
      <c r="I3" s="88"/>
      <c r="J3" s="4"/>
      <c r="K3" s="138" t="s">
        <v>88</v>
      </c>
      <c r="L3" s="4"/>
      <c r="M3" s="88"/>
      <c r="N3" s="4"/>
      <c r="P3" s="1" t="s">
        <v>87</v>
      </c>
      <c r="Q3" s="88"/>
      <c r="R3" s="4"/>
      <c r="S3" s="4"/>
      <c r="T3" s="4"/>
      <c r="U3" s="4"/>
      <c r="V3" s="4"/>
      <c r="W3" s="16"/>
      <c r="X3" s="4"/>
      <c r="Y3" s="4"/>
      <c r="Z3" s="4"/>
      <c r="AA3" s="4"/>
      <c r="AB3" s="10"/>
      <c r="AC3" s="9"/>
      <c r="AD3" s="10"/>
      <c r="AE3" s="9"/>
      <c r="AF3" s="9"/>
      <c r="AG3" s="24"/>
      <c r="AH3" s="9"/>
      <c r="AI3" s="4"/>
      <c r="AJ3" s="4"/>
      <c r="AN3" s="132"/>
      <c r="AO3" s="132"/>
      <c r="AP3" s="132"/>
      <c r="AQ3" s="132"/>
      <c r="AR3" s="132"/>
      <c r="AS3" s="132"/>
    </row>
    <row r="4" spans="1:53" s="1" customFormat="1">
      <c r="A4" s="88"/>
      <c r="B4" s="88"/>
      <c r="C4" s="7"/>
      <c r="D4" s="4"/>
      <c r="E4" s="88"/>
      <c r="F4" s="4"/>
      <c r="G4" s="88"/>
      <c r="H4" s="11"/>
      <c r="I4" s="96"/>
      <c r="J4" s="4"/>
      <c r="K4" s="88"/>
      <c r="L4" s="4"/>
      <c r="M4" s="88"/>
      <c r="N4" s="4"/>
      <c r="O4" s="88"/>
      <c r="P4" s="4"/>
      <c r="Q4" s="88"/>
      <c r="R4" s="4"/>
      <c r="S4" s="4"/>
      <c r="T4" s="4"/>
      <c r="U4" s="4"/>
      <c r="V4" s="4"/>
      <c r="W4" s="16"/>
      <c r="X4" s="4"/>
      <c r="Y4" s="4"/>
      <c r="Z4" s="4"/>
      <c r="AA4" s="4"/>
      <c r="AB4" s="10"/>
      <c r="AC4" s="9"/>
      <c r="AD4" s="10"/>
      <c r="AE4" s="9"/>
      <c r="AF4" s="9"/>
      <c r="AG4" s="24"/>
      <c r="AH4" s="9"/>
      <c r="AI4" s="4"/>
      <c r="AJ4" s="4"/>
      <c r="AN4" s="132"/>
      <c r="AO4" s="132"/>
      <c r="AP4" s="132"/>
      <c r="AQ4" s="132"/>
      <c r="AR4" s="132"/>
      <c r="AS4" s="132"/>
    </row>
    <row r="5" spans="1:53" ht="21.75" thickBot="1">
      <c r="A5" s="1"/>
      <c r="B5" s="1"/>
      <c r="D5" s="157" t="s">
        <v>77</v>
      </c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88"/>
      <c r="R5" s="22"/>
      <c r="S5" s="22"/>
      <c r="AB5" s="149" t="s">
        <v>90</v>
      </c>
      <c r="AC5" s="149"/>
      <c r="AD5" s="149"/>
      <c r="AE5" s="149"/>
      <c r="AF5" s="149"/>
      <c r="AG5" s="149"/>
      <c r="AH5" s="149"/>
      <c r="AI5" s="22"/>
      <c r="AJ5" s="22"/>
    </row>
    <row r="6" spans="1:53" ht="17.25" customHeight="1" thickTop="1" thickBot="1">
      <c r="D6" s="150" t="s">
        <v>54</v>
      </c>
      <c r="E6" s="150"/>
      <c r="F6" s="151" t="s">
        <v>52</v>
      </c>
      <c r="G6" s="151"/>
      <c r="H6" s="152" t="s">
        <v>80</v>
      </c>
      <c r="I6" s="152"/>
      <c r="J6" s="153" t="s">
        <v>81</v>
      </c>
      <c r="K6" s="153"/>
      <c r="L6" s="154" t="s">
        <v>82</v>
      </c>
      <c r="M6" s="154"/>
      <c r="N6" s="155" t="s">
        <v>73</v>
      </c>
      <c r="O6" s="155"/>
      <c r="P6" s="156" t="s">
        <v>74</v>
      </c>
      <c r="Q6" s="156"/>
      <c r="U6" s="1"/>
      <c r="V6" s="148" t="s">
        <v>90</v>
      </c>
      <c r="W6" s="158" t="s">
        <v>56</v>
      </c>
      <c r="X6" s="148" t="s">
        <v>75</v>
      </c>
      <c r="AB6" s="31" t="s">
        <v>54</v>
      </c>
      <c r="AC6" s="33" t="s">
        <v>52</v>
      </c>
      <c r="AD6" s="139" t="s">
        <v>80</v>
      </c>
      <c r="AE6" s="140" t="s">
        <v>85</v>
      </c>
      <c r="AF6" s="141" t="s">
        <v>50</v>
      </c>
      <c r="AG6" s="23" t="s">
        <v>58</v>
      </c>
      <c r="AH6" s="23" t="s">
        <v>59</v>
      </c>
      <c r="AL6"/>
      <c r="AM6" s="15" t="str">
        <f>C7</f>
        <v>A Coruña</v>
      </c>
      <c r="AN6" s="59" t="s">
        <v>54</v>
      </c>
      <c r="AO6" s="60" t="s">
        <v>52</v>
      </c>
      <c r="AP6" s="61" t="s">
        <v>50</v>
      </c>
      <c r="AQ6" s="62" t="s">
        <v>48</v>
      </c>
      <c r="AR6" s="63" t="s">
        <v>70</v>
      </c>
      <c r="AS6" s="64" t="s">
        <v>63</v>
      </c>
    </row>
    <row r="7" spans="1:53" ht="17.25" thickTop="1" thickBot="1">
      <c r="A7" s="113"/>
      <c r="B7" s="96">
        <v>8</v>
      </c>
      <c r="C7" s="15" t="s">
        <v>57</v>
      </c>
      <c r="D7" s="28">
        <f t="shared" ref="D7:D39" si="0">AB7*X$8</f>
        <v>0.34847423398328686</v>
      </c>
      <c r="E7" s="87">
        <f>AN16</f>
        <v>3</v>
      </c>
      <c r="F7" s="43">
        <f t="shared" ref="F7:F39" si="1">AC7*X$9</f>
        <v>0.17543253066787826</v>
      </c>
      <c r="G7" s="110">
        <f>AO16</f>
        <v>1</v>
      </c>
      <c r="H7" s="41">
        <f>AD7*X10</f>
        <v>0.28212913771965675</v>
      </c>
      <c r="I7" s="94">
        <f>AP16</f>
        <v>3</v>
      </c>
      <c r="J7" s="36">
        <f t="shared" ref="J7:J39" si="2">AE7*X$11</f>
        <v>9.3906676238334527E-2</v>
      </c>
      <c r="K7" s="99">
        <f>AQ16</f>
        <v>1</v>
      </c>
      <c r="L7" s="21">
        <f t="shared" ref="L7:L39" si="3">AF7*X$12</f>
        <v>0</v>
      </c>
      <c r="M7" s="102">
        <f>AR16</f>
        <v>0</v>
      </c>
      <c r="N7" s="46">
        <f>AG7*X$17</f>
        <v>4.5499999999999999E-2</v>
      </c>
      <c r="O7" s="105">
        <f>AS16</f>
        <v>0</v>
      </c>
      <c r="P7" s="39"/>
      <c r="Q7" s="107"/>
      <c r="R7" s="49" t="s">
        <v>63</v>
      </c>
      <c r="S7" s="11"/>
      <c r="T7" s="52"/>
      <c r="U7" s="1"/>
      <c r="V7" s="148"/>
      <c r="W7" s="158"/>
      <c r="X7" s="148"/>
      <c r="Y7" s="11"/>
      <c r="AB7" s="28">
        <v>0.35489999999999999</v>
      </c>
      <c r="AC7" s="43">
        <v>0.20430000000000001</v>
      </c>
      <c r="AD7" s="41">
        <v>0.26350000000000001</v>
      </c>
      <c r="AE7" s="36">
        <v>9.9099999999999994E-2</v>
      </c>
      <c r="AF7" s="21">
        <v>0</v>
      </c>
      <c r="AG7" s="46">
        <v>4.5499999999999999E-2</v>
      </c>
      <c r="AH7" s="39"/>
      <c r="AI7" s="49" t="s">
        <v>63</v>
      </c>
      <c r="AJ7" s="11"/>
      <c r="AL7"/>
      <c r="AM7" s="56">
        <f>LARGE(AN8:AS15,AM15)</f>
        <v>9.390667623833453</v>
      </c>
      <c r="AN7" s="65">
        <f>$D7</f>
        <v>0.34847423398328686</v>
      </c>
      <c r="AO7" s="66">
        <f>$F7</f>
        <v>0.17543253066787826</v>
      </c>
      <c r="AP7" s="67">
        <f>$H7</f>
        <v>0.28212913771965675</v>
      </c>
      <c r="AQ7" s="68">
        <f>$J7</f>
        <v>9.3906676238334527E-2</v>
      </c>
      <c r="AR7" s="20">
        <f>$L7</f>
        <v>0</v>
      </c>
      <c r="AS7" s="69">
        <f>$N7</f>
        <v>4.5499999999999999E-2</v>
      </c>
      <c r="AT7" s="77"/>
      <c r="BA7" s="84"/>
    </row>
    <row r="8" spans="1:53" ht="17.25" thickTop="1" thickBot="1">
      <c r="A8" s="113"/>
      <c r="B8" s="96">
        <v>4</v>
      </c>
      <c r="C8" s="15" t="s">
        <v>55</v>
      </c>
      <c r="D8" s="28">
        <f t="shared" si="0"/>
        <v>0.36182799442896929</v>
      </c>
      <c r="E8" s="109">
        <f>AN25</f>
        <v>2</v>
      </c>
      <c r="F8" s="43">
        <f t="shared" si="1"/>
        <v>0.24181008632439804</v>
      </c>
      <c r="G8" s="110">
        <f>AO25</f>
        <v>1</v>
      </c>
      <c r="H8" s="41">
        <f t="shared" ref="H8:H40" si="4">AD8*X$10</f>
        <v>0.19197629750715159</v>
      </c>
      <c r="I8" s="94">
        <f>AP25</f>
        <v>1</v>
      </c>
      <c r="J8" s="36">
        <f t="shared" si="2"/>
        <v>0.13806460875807608</v>
      </c>
      <c r="K8" s="99">
        <f>AQ25</f>
        <v>0</v>
      </c>
      <c r="L8" s="21">
        <f t="shared" si="3"/>
        <v>0</v>
      </c>
      <c r="M8" s="102">
        <f>AR25</f>
        <v>0</v>
      </c>
      <c r="N8" s="46"/>
      <c r="O8" s="111"/>
      <c r="P8" s="39"/>
      <c r="Q8" s="107"/>
      <c r="R8" s="11"/>
      <c r="S8" s="11"/>
      <c r="T8" s="52"/>
      <c r="U8" s="50" t="s">
        <v>54</v>
      </c>
      <c r="V8" s="30">
        <v>0.28720000000000001</v>
      </c>
      <c r="W8" s="53">
        <v>0.28199999999999997</v>
      </c>
      <c r="X8" s="18">
        <f>W8/V8</f>
        <v>0.98189415041782713</v>
      </c>
      <c r="Y8" s="120">
        <f>E59</f>
        <v>116</v>
      </c>
      <c r="Z8" s="118"/>
      <c r="AA8" s="11"/>
      <c r="AB8" s="28">
        <v>0.36849999999999999</v>
      </c>
      <c r="AC8" s="43">
        <v>0.28160000000000002</v>
      </c>
      <c r="AD8" s="41">
        <v>0.17929999999999999</v>
      </c>
      <c r="AE8" s="36">
        <v>0.1457</v>
      </c>
      <c r="AF8" s="21">
        <v>0</v>
      </c>
      <c r="AG8" s="46"/>
      <c r="AH8" s="39"/>
      <c r="AI8" s="11"/>
      <c r="AJ8" s="11"/>
      <c r="AL8"/>
      <c r="AM8">
        <v>1</v>
      </c>
      <c r="AN8" s="73">
        <f t="shared" ref="AN8:AS8" si="5">AN7*100</f>
        <v>34.847423398328687</v>
      </c>
      <c r="AO8" s="73">
        <f t="shared" si="5"/>
        <v>17.543253066787827</v>
      </c>
      <c r="AP8" s="73">
        <f t="shared" si="5"/>
        <v>28.212913771965674</v>
      </c>
      <c r="AQ8" s="73">
        <f t="shared" si="5"/>
        <v>9.390667623833453</v>
      </c>
      <c r="AR8" s="73">
        <f t="shared" si="5"/>
        <v>0</v>
      </c>
      <c r="AS8" s="73">
        <f t="shared" si="5"/>
        <v>4.55</v>
      </c>
      <c r="BA8" s="85"/>
    </row>
    <row r="9" spans="1:53" ht="17.25" thickTop="1" thickBot="1">
      <c r="A9" s="113"/>
      <c r="B9" s="96">
        <v>12</v>
      </c>
      <c r="C9" s="15" t="s">
        <v>53</v>
      </c>
      <c r="D9" s="28">
        <f t="shared" si="0"/>
        <v>0.32274860724233978</v>
      </c>
      <c r="E9" s="109">
        <f>AN41</f>
        <v>4</v>
      </c>
      <c r="F9" s="43">
        <f t="shared" si="1"/>
        <v>0.17912494320763292</v>
      </c>
      <c r="G9" s="110">
        <f>AO41</f>
        <v>2</v>
      </c>
      <c r="H9" s="41">
        <f t="shared" si="4"/>
        <v>0.2776322026971802</v>
      </c>
      <c r="I9" s="94">
        <f>AP41</f>
        <v>4</v>
      </c>
      <c r="J9" s="36">
        <f t="shared" si="2"/>
        <v>0.16156496769562098</v>
      </c>
      <c r="K9" s="99">
        <f>AQ41</f>
        <v>2</v>
      </c>
      <c r="L9" s="21">
        <f t="shared" si="3"/>
        <v>0</v>
      </c>
      <c r="M9" s="102">
        <f>AR41</f>
        <v>0</v>
      </c>
      <c r="N9" s="46"/>
      <c r="O9" s="105">
        <f>AS41</f>
        <v>0</v>
      </c>
      <c r="P9" s="39">
        <f>AH9*X$16</f>
        <v>0</v>
      </c>
      <c r="Q9" s="116">
        <f>AT41</f>
        <v>0</v>
      </c>
      <c r="R9" s="49" t="s">
        <v>72</v>
      </c>
      <c r="S9" s="38" t="s">
        <v>71</v>
      </c>
      <c r="T9" s="11"/>
      <c r="U9" s="33" t="s">
        <v>52</v>
      </c>
      <c r="V9" s="30">
        <v>0.22009999999999999</v>
      </c>
      <c r="W9" s="53">
        <v>0.189</v>
      </c>
      <c r="X9" s="18">
        <f>W9/V9</f>
        <v>0.85870059064061799</v>
      </c>
      <c r="Y9" s="121">
        <f>G59</f>
        <v>72</v>
      </c>
      <c r="Z9" s="11"/>
      <c r="AA9" s="11"/>
      <c r="AB9" s="28">
        <v>0.32869999999999999</v>
      </c>
      <c r="AC9" s="43">
        <v>0.20860000000000001</v>
      </c>
      <c r="AD9" s="41">
        <v>0.25929999999999997</v>
      </c>
      <c r="AE9" s="36">
        <v>0.17050000000000001</v>
      </c>
      <c r="AF9" s="21">
        <v>0</v>
      </c>
      <c r="AG9" s="46">
        <v>0</v>
      </c>
      <c r="AH9" s="39">
        <v>0</v>
      </c>
      <c r="AI9" s="49" t="s">
        <v>72</v>
      </c>
      <c r="AJ9" s="38" t="s">
        <v>71</v>
      </c>
      <c r="AL9"/>
      <c r="AM9">
        <v>2</v>
      </c>
      <c r="AN9" s="75">
        <f t="shared" ref="AN9:AS15" si="6">AN$8/$AM9</f>
        <v>17.423711699164343</v>
      </c>
      <c r="AO9" s="75">
        <f t="shared" si="6"/>
        <v>8.7716265333939134</v>
      </c>
      <c r="AP9" s="75">
        <f t="shared" si="6"/>
        <v>14.106456885982837</v>
      </c>
      <c r="AQ9" s="75">
        <f t="shared" si="6"/>
        <v>4.6953338119167265</v>
      </c>
      <c r="AR9" s="75">
        <f t="shared" si="6"/>
        <v>0</v>
      </c>
      <c r="AS9" s="75">
        <f t="shared" si="6"/>
        <v>2.2749999999999999</v>
      </c>
      <c r="BA9" s="72"/>
    </row>
    <row r="10" spans="1:53" ht="17.25" thickTop="1" thickBot="1">
      <c r="A10" s="113"/>
      <c r="B10" s="96">
        <v>6</v>
      </c>
      <c r="C10" s="15" t="s">
        <v>51</v>
      </c>
      <c r="D10" s="28">
        <f t="shared" si="0"/>
        <v>0.37351253481894148</v>
      </c>
      <c r="E10" s="109">
        <f>AN51</f>
        <v>3</v>
      </c>
      <c r="F10" s="43">
        <f t="shared" si="1"/>
        <v>0.24764925034075422</v>
      </c>
      <c r="G10" s="110">
        <f>AO51</f>
        <v>1</v>
      </c>
      <c r="H10" s="41">
        <f t="shared" si="4"/>
        <v>0.1743097670617082</v>
      </c>
      <c r="I10" s="94">
        <f>AP51</f>
        <v>1</v>
      </c>
      <c r="J10" s="36">
        <f t="shared" si="2"/>
        <v>0.13607465900933238</v>
      </c>
      <c r="K10" s="99">
        <f>AQ51</f>
        <v>1</v>
      </c>
      <c r="L10" s="21">
        <f t="shared" si="3"/>
        <v>0</v>
      </c>
      <c r="M10" s="102">
        <f>AR51</f>
        <v>0</v>
      </c>
      <c r="N10" s="46"/>
      <c r="O10" s="105">
        <f>AS51</f>
        <v>0</v>
      </c>
      <c r="P10" s="39"/>
      <c r="Q10" s="107"/>
      <c r="R10" s="49" t="s">
        <v>67</v>
      </c>
      <c r="S10" s="11"/>
      <c r="T10" s="11"/>
      <c r="U10" s="51" t="s">
        <v>80</v>
      </c>
      <c r="V10" s="30">
        <v>0.2447</v>
      </c>
      <c r="W10" s="53">
        <v>0.26200000000000001</v>
      </c>
      <c r="X10" s="18">
        <f>W10/V10</f>
        <v>1.0706988148753576</v>
      </c>
      <c r="Y10" s="122">
        <f>I59</f>
        <v>101</v>
      </c>
      <c r="Z10" s="11"/>
      <c r="AA10" s="11"/>
      <c r="AB10" s="28">
        <v>0.38040000000000002</v>
      </c>
      <c r="AC10" s="43">
        <v>0.28839999999999999</v>
      </c>
      <c r="AD10" s="41">
        <v>0.1628</v>
      </c>
      <c r="AE10" s="36">
        <v>0.14360000000000001</v>
      </c>
      <c r="AF10" s="21">
        <v>0</v>
      </c>
      <c r="AG10" s="46">
        <v>0</v>
      </c>
      <c r="AH10" s="39"/>
      <c r="AI10" s="49" t="s">
        <v>67</v>
      </c>
      <c r="AJ10" s="11"/>
      <c r="AL10"/>
      <c r="AM10">
        <v>3</v>
      </c>
      <c r="AN10" s="75">
        <f t="shared" si="6"/>
        <v>11.615807799442896</v>
      </c>
      <c r="AO10" s="75">
        <f t="shared" si="6"/>
        <v>5.8477510222626092</v>
      </c>
      <c r="AP10" s="75">
        <f t="shared" si="6"/>
        <v>9.4043045906552241</v>
      </c>
      <c r="AQ10" s="75">
        <f t="shared" si="6"/>
        <v>3.1302225412778175</v>
      </c>
      <c r="AR10" s="75">
        <f t="shared" si="6"/>
        <v>0</v>
      </c>
      <c r="AS10" s="75">
        <f t="shared" si="6"/>
        <v>1.5166666666666666</v>
      </c>
      <c r="AT10" s="77"/>
      <c r="BA10" s="74"/>
    </row>
    <row r="11" spans="1:53" ht="17.25" thickTop="1" thickBot="1">
      <c r="A11" s="113"/>
      <c r="B11" s="96">
        <v>4</v>
      </c>
      <c r="C11" s="15" t="s">
        <v>49</v>
      </c>
      <c r="D11" s="28">
        <f t="shared" si="0"/>
        <v>0.1845961002785515</v>
      </c>
      <c r="E11" s="109">
        <f>AN59</f>
        <v>1</v>
      </c>
      <c r="F11" s="43">
        <f t="shared" si="1"/>
        <v>0.12150613357564743</v>
      </c>
      <c r="G11" s="110">
        <f>AO59</f>
        <v>0</v>
      </c>
      <c r="H11" s="41">
        <f t="shared" si="4"/>
        <v>0.3297752349816101</v>
      </c>
      <c r="I11" s="94">
        <f>AP59</f>
        <v>2</v>
      </c>
      <c r="J11" s="36">
        <f t="shared" si="2"/>
        <v>5.5529073941134245E-2</v>
      </c>
      <c r="K11" s="99">
        <f>AQ59</f>
        <v>0</v>
      </c>
      <c r="L11" s="21">
        <f t="shared" si="3"/>
        <v>0</v>
      </c>
      <c r="M11" s="102">
        <f>AR59</f>
        <v>0</v>
      </c>
      <c r="N11" s="46">
        <f>AG11*X$14</f>
        <v>0.1583</v>
      </c>
      <c r="O11" s="105">
        <f>AS59</f>
        <v>1</v>
      </c>
      <c r="P11" s="39">
        <f>AH11*X$15</f>
        <v>0.11849999999999999</v>
      </c>
      <c r="Q11" s="116">
        <f>AT59</f>
        <v>0</v>
      </c>
      <c r="R11" s="49" t="s">
        <v>61</v>
      </c>
      <c r="S11" s="38" t="s">
        <v>84</v>
      </c>
      <c r="T11" s="11"/>
      <c r="U11" s="145" t="s">
        <v>81</v>
      </c>
      <c r="V11" s="30">
        <v>0.13930000000000001</v>
      </c>
      <c r="W11" s="53">
        <v>0.13200000000000001</v>
      </c>
      <c r="X11" s="18">
        <f>W11/V11</f>
        <v>0.94759511844938982</v>
      </c>
      <c r="Y11" s="123">
        <f>K59</f>
        <v>34</v>
      </c>
      <c r="Z11" s="11"/>
      <c r="AA11" s="11"/>
      <c r="AB11" s="28">
        <v>0.188</v>
      </c>
      <c r="AC11" s="43">
        <v>0.14149999999999999</v>
      </c>
      <c r="AD11" s="41">
        <v>0.308</v>
      </c>
      <c r="AE11" s="36">
        <v>5.8599999999999999E-2</v>
      </c>
      <c r="AF11" s="21">
        <v>0</v>
      </c>
      <c r="AG11" s="46">
        <v>0.1583</v>
      </c>
      <c r="AH11" s="39">
        <v>0.11849999999999999</v>
      </c>
      <c r="AI11" s="49" t="s">
        <v>61</v>
      </c>
      <c r="AJ11" s="38" t="s">
        <v>62</v>
      </c>
      <c r="AL11"/>
      <c r="AM11">
        <v>4</v>
      </c>
      <c r="AN11" s="75">
        <f t="shared" si="6"/>
        <v>8.7118558495821716</v>
      </c>
      <c r="AO11" s="75">
        <f t="shared" si="6"/>
        <v>4.3858132666969567</v>
      </c>
      <c r="AP11" s="75">
        <f t="shared" si="6"/>
        <v>7.0532284429914185</v>
      </c>
      <c r="AQ11" s="75">
        <f t="shared" si="6"/>
        <v>2.3476669059583632</v>
      </c>
      <c r="AR11" s="75">
        <f t="shared" si="6"/>
        <v>0</v>
      </c>
      <c r="AS11" s="75">
        <f t="shared" si="6"/>
        <v>1.1375</v>
      </c>
      <c r="AT11" s="77"/>
      <c r="BA11" s="74"/>
    </row>
    <row r="12" spans="1:53" ht="17.25" thickTop="1" thickBot="1">
      <c r="A12" s="113"/>
      <c r="B12" s="96">
        <v>8</v>
      </c>
      <c r="C12" s="15" t="s">
        <v>47</v>
      </c>
      <c r="D12" s="28">
        <f t="shared" si="0"/>
        <v>0.29604108635097487</v>
      </c>
      <c r="E12" s="109">
        <f>AN71</f>
        <v>2</v>
      </c>
      <c r="F12" s="43">
        <f t="shared" si="1"/>
        <v>0.1998196274420718</v>
      </c>
      <c r="G12" s="110">
        <f>AO71</f>
        <v>2</v>
      </c>
      <c r="H12" s="41">
        <f t="shared" si="4"/>
        <v>0.31885410706988149</v>
      </c>
      <c r="I12" s="94">
        <f>AP71</f>
        <v>3</v>
      </c>
      <c r="J12" s="36">
        <f t="shared" si="2"/>
        <v>0.12849389806173725</v>
      </c>
      <c r="K12" s="99">
        <f>AQ71</f>
        <v>1</v>
      </c>
      <c r="L12" s="21">
        <f t="shared" si="3"/>
        <v>0</v>
      </c>
      <c r="M12" s="102">
        <f>AR71</f>
        <v>0</v>
      </c>
      <c r="N12" s="147"/>
      <c r="O12" s="105">
        <f>AS71</f>
        <v>0</v>
      </c>
      <c r="P12" s="39"/>
      <c r="Q12" s="107"/>
      <c r="R12" s="49" t="s">
        <v>65</v>
      </c>
      <c r="S12" s="11"/>
      <c r="T12" s="11"/>
      <c r="U12" s="141" t="s">
        <v>82</v>
      </c>
      <c r="V12" s="30">
        <v>0.01</v>
      </c>
      <c r="W12" s="53">
        <v>0</v>
      </c>
      <c r="X12" s="18">
        <f>W12/V12</f>
        <v>0</v>
      </c>
      <c r="Y12" s="124">
        <f>M59</f>
        <v>0</v>
      </c>
      <c r="Z12" s="11"/>
      <c r="AA12" s="11"/>
      <c r="AB12" s="28">
        <v>0.30149999999999999</v>
      </c>
      <c r="AC12" s="43">
        <v>0.23269999999999999</v>
      </c>
      <c r="AD12" s="41">
        <v>0.29780000000000001</v>
      </c>
      <c r="AE12" s="36">
        <v>0.1356</v>
      </c>
      <c r="AF12" s="21">
        <v>0</v>
      </c>
      <c r="AG12" s="46">
        <v>0</v>
      </c>
      <c r="AH12" s="39"/>
      <c r="AI12" s="49" t="s">
        <v>65</v>
      </c>
      <c r="AJ12" s="11"/>
      <c r="AL12"/>
      <c r="AM12">
        <v>5</v>
      </c>
      <c r="AN12" s="75">
        <f t="shared" si="6"/>
        <v>6.9694846796657375</v>
      </c>
      <c r="AO12" s="75">
        <f t="shared" si="6"/>
        <v>3.5086506133575655</v>
      </c>
      <c r="AP12" s="75">
        <f t="shared" si="6"/>
        <v>5.6425827543931346</v>
      </c>
      <c r="AQ12" s="75">
        <f t="shared" si="6"/>
        <v>1.8781335247666906</v>
      </c>
      <c r="AR12" s="75">
        <f t="shared" si="6"/>
        <v>0</v>
      </c>
      <c r="AS12" s="75">
        <f t="shared" si="6"/>
        <v>0.90999999999999992</v>
      </c>
      <c r="AT12" s="77"/>
      <c r="BA12" s="74"/>
    </row>
    <row r="13" spans="1:53" ht="17.25" thickTop="1" thickBot="1">
      <c r="A13" s="113"/>
      <c r="B13" s="96">
        <v>3</v>
      </c>
      <c r="C13" s="15" t="s">
        <v>46</v>
      </c>
      <c r="D13" s="28">
        <f t="shared" si="0"/>
        <v>0.45402785515320326</v>
      </c>
      <c r="E13" s="109">
        <f>AN78</f>
        <v>2</v>
      </c>
      <c r="F13" s="43">
        <f t="shared" si="1"/>
        <v>0.17019445706497047</v>
      </c>
      <c r="G13" s="110">
        <f>AO78</f>
        <v>1</v>
      </c>
      <c r="H13" s="41">
        <f t="shared" si="4"/>
        <v>0.16595831630568042</v>
      </c>
      <c r="I13" s="94">
        <f>AP78</f>
        <v>0</v>
      </c>
      <c r="J13" s="36">
        <f t="shared" si="2"/>
        <v>0.14829863603732951</v>
      </c>
      <c r="K13" s="99">
        <f>AQ78</f>
        <v>0</v>
      </c>
      <c r="L13" s="21">
        <f t="shared" si="3"/>
        <v>0</v>
      </c>
      <c r="M13" s="102">
        <f>AR78</f>
        <v>0</v>
      </c>
      <c r="N13" s="46"/>
      <c r="O13" s="106"/>
      <c r="P13" s="39"/>
      <c r="Q13" s="107"/>
      <c r="R13" s="11"/>
      <c r="S13" s="11"/>
      <c r="T13" s="11"/>
      <c r="U13" s="142" t="s">
        <v>83</v>
      </c>
      <c r="V13" s="30">
        <v>2.2499999999999999E-2</v>
      </c>
      <c r="W13" s="53">
        <v>2.2499999999999999E-2</v>
      </c>
      <c r="X13" s="18">
        <f t="shared" ref="X13:X19" si="7">W13/V13</f>
        <v>1</v>
      </c>
      <c r="Y13" s="119">
        <f>O15+O27+O37+O52</f>
        <v>9</v>
      </c>
      <c r="Z13" s="11"/>
      <c r="AA13" s="11"/>
      <c r="AB13" s="28">
        <v>0.46239999999999998</v>
      </c>
      <c r="AC13" s="43">
        <v>0.19819999999999999</v>
      </c>
      <c r="AD13" s="41">
        <v>0.155</v>
      </c>
      <c r="AE13" s="36">
        <v>0.1565</v>
      </c>
      <c r="AF13" s="21">
        <v>0</v>
      </c>
      <c r="AG13" s="46"/>
      <c r="AH13" s="39"/>
      <c r="AI13" s="11"/>
      <c r="AJ13" s="11"/>
      <c r="AL13"/>
      <c r="AM13">
        <v>6</v>
      </c>
      <c r="AN13" s="75">
        <f t="shared" si="6"/>
        <v>5.807903899721448</v>
      </c>
      <c r="AO13" s="75">
        <f t="shared" si="6"/>
        <v>2.9238755111313046</v>
      </c>
      <c r="AP13" s="75">
        <f t="shared" si="6"/>
        <v>4.702152295327612</v>
      </c>
      <c r="AQ13" s="75">
        <f t="shared" si="6"/>
        <v>1.5651112706389088</v>
      </c>
      <c r="AR13" s="75">
        <f t="shared" si="6"/>
        <v>0</v>
      </c>
      <c r="AS13" s="75">
        <f t="shared" si="6"/>
        <v>0.7583333333333333</v>
      </c>
      <c r="AT13" s="77"/>
      <c r="BA13" s="76"/>
    </row>
    <row r="14" spans="1:53" ht="17.25" thickTop="1" thickBot="1">
      <c r="A14" s="113"/>
      <c r="B14" s="96">
        <v>6</v>
      </c>
      <c r="C14" s="15" t="s">
        <v>45</v>
      </c>
      <c r="D14" s="28">
        <f t="shared" si="0"/>
        <v>0.33865529247910858</v>
      </c>
      <c r="E14" s="109">
        <f>AN88</f>
        <v>3</v>
      </c>
      <c r="F14" s="43">
        <f t="shared" si="1"/>
        <v>0.31952248977737396</v>
      </c>
      <c r="G14" s="110">
        <f>AO88</f>
        <v>2</v>
      </c>
      <c r="H14" s="41">
        <f t="shared" si="4"/>
        <v>0.15974826317940335</v>
      </c>
      <c r="I14" s="94">
        <f>AP88</f>
        <v>1</v>
      </c>
      <c r="J14" s="36">
        <f t="shared" si="2"/>
        <v>0.10755204594400575</v>
      </c>
      <c r="K14" s="99">
        <f>AQ88</f>
        <v>0</v>
      </c>
      <c r="L14" s="21">
        <f t="shared" si="3"/>
        <v>0</v>
      </c>
      <c r="M14" s="102">
        <f>AR88</f>
        <v>0</v>
      </c>
      <c r="N14" s="46"/>
      <c r="O14" s="106"/>
      <c r="P14" s="39"/>
      <c r="Q14" s="107"/>
      <c r="R14" s="11"/>
      <c r="S14" s="11"/>
      <c r="T14" s="11"/>
      <c r="U14" s="45" t="s">
        <v>61</v>
      </c>
      <c r="V14" s="30">
        <v>1.3299999999999999E-2</v>
      </c>
      <c r="W14" s="53">
        <v>1.3299999999999999E-2</v>
      </c>
      <c r="X14" s="18">
        <f t="shared" si="7"/>
        <v>1</v>
      </c>
      <c r="Y14" s="125">
        <f>O11+O26+O16</f>
        <v>5</v>
      </c>
      <c r="Z14" s="11"/>
      <c r="AA14" s="11"/>
      <c r="AB14" s="28">
        <v>0.34489999999999998</v>
      </c>
      <c r="AC14" s="43">
        <v>0.37209999999999999</v>
      </c>
      <c r="AD14" s="41">
        <v>0.1492</v>
      </c>
      <c r="AE14" s="36">
        <v>0.1135</v>
      </c>
      <c r="AF14" s="21">
        <v>0</v>
      </c>
      <c r="AG14" s="46"/>
      <c r="AH14" s="39"/>
      <c r="AI14" s="11"/>
      <c r="AJ14" s="11"/>
      <c r="AL14"/>
      <c r="AM14">
        <v>7</v>
      </c>
      <c r="AN14" s="75">
        <f t="shared" si="6"/>
        <v>4.978203342618384</v>
      </c>
      <c r="AO14" s="75">
        <f t="shared" si="6"/>
        <v>2.5061790095411181</v>
      </c>
      <c r="AP14" s="75">
        <f t="shared" si="6"/>
        <v>4.030416253137953</v>
      </c>
      <c r="AQ14" s="75">
        <f t="shared" si="6"/>
        <v>1.341523946261922</v>
      </c>
      <c r="AR14" s="75">
        <f t="shared" si="6"/>
        <v>0</v>
      </c>
      <c r="AS14" s="75">
        <f t="shared" si="6"/>
        <v>0.65</v>
      </c>
      <c r="AT14" s="77"/>
      <c r="AU14" s="77"/>
      <c r="AV14" s="78"/>
      <c r="AW14" s="79"/>
      <c r="AX14" s="79"/>
    </row>
    <row r="15" spans="1:53" ht="17.25" thickTop="1" thickBot="1">
      <c r="A15" s="113"/>
      <c r="B15" s="96">
        <v>31</v>
      </c>
      <c r="C15" s="15" t="s">
        <v>44</v>
      </c>
      <c r="D15" s="28">
        <f t="shared" si="0"/>
        <v>0.11065947075208911</v>
      </c>
      <c r="E15" s="109">
        <f>AN123</f>
        <v>3</v>
      </c>
      <c r="F15" s="43">
        <f t="shared" si="1"/>
        <v>0.13971058609722856</v>
      </c>
      <c r="G15" s="110">
        <f>AO123</f>
        <v>5</v>
      </c>
      <c r="H15" s="41">
        <f t="shared" si="4"/>
        <v>0.28812505108295872</v>
      </c>
      <c r="I15" s="94">
        <f>AP123</f>
        <v>10</v>
      </c>
      <c r="J15" s="36">
        <f t="shared" si="2"/>
        <v>0.12839913854989232</v>
      </c>
      <c r="K15" s="99">
        <f>AQ123</f>
        <v>4</v>
      </c>
      <c r="L15" s="21">
        <f t="shared" si="3"/>
        <v>0</v>
      </c>
      <c r="M15" s="102">
        <f>AR123</f>
        <v>0</v>
      </c>
      <c r="N15" s="46">
        <f>AG15*X$13</f>
        <v>0.13250000000000001</v>
      </c>
      <c r="O15" s="105">
        <f>AS123</f>
        <v>4</v>
      </c>
      <c r="P15" s="39">
        <f>AH15*X$16</f>
        <v>0.14480000000000001</v>
      </c>
      <c r="Q15" s="116">
        <f>AT123</f>
        <v>5</v>
      </c>
      <c r="R15" s="49" t="s">
        <v>83</v>
      </c>
      <c r="S15" s="38" t="s">
        <v>71</v>
      </c>
      <c r="T15" s="11"/>
      <c r="U15" s="143" t="s">
        <v>84</v>
      </c>
      <c r="V15" s="30">
        <v>8.6999999999999994E-3</v>
      </c>
      <c r="W15" s="53">
        <v>8.6999999999999994E-3</v>
      </c>
      <c r="X15" s="18">
        <f t="shared" si="7"/>
        <v>1</v>
      </c>
      <c r="Y15" s="126">
        <f>Q16+Q26+Q11+Q43</f>
        <v>2</v>
      </c>
      <c r="Z15" s="11"/>
      <c r="AA15" s="11"/>
      <c r="AB15" s="28">
        <v>0.11269999999999999</v>
      </c>
      <c r="AC15" s="43">
        <v>0.16270000000000001</v>
      </c>
      <c r="AD15" s="41">
        <v>0.26910000000000001</v>
      </c>
      <c r="AE15" s="36">
        <v>0.13550000000000001</v>
      </c>
      <c r="AF15" s="21"/>
      <c r="AG15" s="46">
        <v>0.13250000000000001</v>
      </c>
      <c r="AH15" s="39">
        <v>0.14480000000000001</v>
      </c>
      <c r="AI15" s="49" t="s">
        <v>60</v>
      </c>
      <c r="AJ15" s="38" t="s">
        <v>71</v>
      </c>
      <c r="AL15"/>
      <c r="AM15">
        <v>8</v>
      </c>
      <c r="AN15" s="75">
        <f t="shared" si="6"/>
        <v>4.3559279247910858</v>
      </c>
      <c r="AO15" s="75">
        <f t="shared" si="6"/>
        <v>2.1929066333484784</v>
      </c>
      <c r="AP15" s="75">
        <f t="shared" si="6"/>
        <v>3.5266142214957092</v>
      </c>
      <c r="AQ15" s="75">
        <f t="shared" si="6"/>
        <v>1.1738334529791816</v>
      </c>
      <c r="AR15" s="75">
        <f t="shared" si="6"/>
        <v>0</v>
      </c>
      <c r="AS15" s="75">
        <f t="shared" si="6"/>
        <v>0.56874999999999998</v>
      </c>
      <c r="AT15" s="77"/>
      <c r="AU15" s="77"/>
      <c r="AV15" s="78"/>
      <c r="AW15" s="79"/>
      <c r="AX15" s="79"/>
    </row>
    <row r="16" spans="1:53" ht="17.25" thickTop="1" thickBot="1">
      <c r="A16" s="113"/>
      <c r="B16" s="96">
        <v>8</v>
      </c>
      <c r="C16" s="15" t="s">
        <v>43</v>
      </c>
      <c r="D16" s="28">
        <f t="shared" si="0"/>
        <v>0.11173955431754873</v>
      </c>
      <c r="E16" s="109">
        <f>D83</f>
        <v>1</v>
      </c>
      <c r="F16" s="43">
        <f t="shared" si="1"/>
        <v>0.11137346660608816</v>
      </c>
      <c r="G16" s="110">
        <f>F83</f>
        <v>1</v>
      </c>
      <c r="H16" s="41">
        <f t="shared" si="4"/>
        <v>0.30964609726195341</v>
      </c>
      <c r="I16" s="94">
        <f>H83</f>
        <v>3</v>
      </c>
      <c r="J16" s="36">
        <f t="shared" si="2"/>
        <v>3.629289303661163E-2</v>
      </c>
      <c r="K16" s="99">
        <f>J83</f>
        <v>0</v>
      </c>
      <c r="L16" s="21">
        <f t="shared" si="3"/>
        <v>0</v>
      </c>
      <c r="M16" s="102">
        <f>L83</f>
        <v>0</v>
      </c>
      <c r="N16" s="46">
        <f>AG16*X$14</f>
        <v>0.27929999999999999</v>
      </c>
      <c r="O16" s="105">
        <f>N83</f>
        <v>2</v>
      </c>
      <c r="P16" s="39">
        <f>AH16*X$15</f>
        <v>0.125</v>
      </c>
      <c r="Q16" s="116">
        <f>P83</f>
        <v>1</v>
      </c>
      <c r="R16" s="49" t="s">
        <v>61</v>
      </c>
      <c r="S16" s="38" t="s">
        <v>84</v>
      </c>
      <c r="T16" s="11"/>
      <c r="U16" s="47" t="s">
        <v>71</v>
      </c>
      <c r="V16" s="30">
        <v>2.3900000000000001E-2</v>
      </c>
      <c r="W16" s="53">
        <v>2.3900000000000001E-2</v>
      </c>
      <c r="X16" s="18">
        <f t="shared" si="7"/>
        <v>1</v>
      </c>
      <c r="Y16" s="127">
        <f>Q15+Q27+Q9+Q21+Q32+Q55+Q37+Q52</f>
        <v>9</v>
      </c>
      <c r="Z16" s="11"/>
      <c r="AA16" s="11"/>
      <c r="AB16" s="28">
        <v>0.1138</v>
      </c>
      <c r="AC16" s="43">
        <v>0.12970000000000001</v>
      </c>
      <c r="AD16" s="41">
        <v>0.28920000000000001</v>
      </c>
      <c r="AE16" s="36">
        <v>3.8300000000000001E-2</v>
      </c>
      <c r="AF16" s="21">
        <v>0</v>
      </c>
      <c r="AG16" s="46">
        <v>0.27929999999999999</v>
      </c>
      <c r="AH16" s="39">
        <v>0.125</v>
      </c>
      <c r="AI16" s="49" t="s">
        <v>61</v>
      </c>
      <c r="AJ16" s="38" t="s">
        <v>62</v>
      </c>
      <c r="AL16"/>
      <c r="AM16" s="55"/>
      <c r="AN16" s="76">
        <f t="shared" ref="AN16:AS16" si="8">COUNTIF(AN8:AN15,"&gt;="&amp;$AM7)</f>
        <v>3</v>
      </c>
      <c r="AO16" s="76">
        <f t="shared" si="8"/>
        <v>1</v>
      </c>
      <c r="AP16" s="76">
        <f t="shared" si="8"/>
        <v>3</v>
      </c>
      <c r="AQ16" s="76">
        <f t="shared" si="8"/>
        <v>1</v>
      </c>
      <c r="AR16" s="76">
        <f t="shared" si="8"/>
        <v>0</v>
      </c>
      <c r="AS16" s="76">
        <f t="shared" si="8"/>
        <v>0</v>
      </c>
      <c r="AT16" s="77"/>
      <c r="AU16" s="77"/>
      <c r="AV16" s="78"/>
      <c r="AW16" s="79"/>
      <c r="AX16" s="79"/>
    </row>
    <row r="17" spans="1:50" ht="17.25" thickTop="1" thickBot="1">
      <c r="A17" s="113"/>
      <c r="B17" s="96">
        <v>4</v>
      </c>
      <c r="C17" s="15" t="s">
        <v>42</v>
      </c>
      <c r="D17" s="28">
        <f t="shared" si="0"/>
        <v>0.37390529247910859</v>
      </c>
      <c r="E17" s="109">
        <f>D91</f>
        <v>2</v>
      </c>
      <c r="F17" s="43">
        <f t="shared" si="1"/>
        <v>0.17783689232167199</v>
      </c>
      <c r="G17" s="110">
        <f>F91</f>
        <v>1</v>
      </c>
      <c r="H17" s="41">
        <f t="shared" si="4"/>
        <v>0.23287699223539027</v>
      </c>
      <c r="I17" s="94">
        <f>H91</f>
        <v>1</v>
      </c>
      <c r="J17" s="36">
        <f t="shared" si="2"/>
        <v>0.1472562814070352</v>
      </c>
      <c r="K17" s="99">
        <f>J91</f>
        <v>0</v>
      </c>
      <c r="L17" s="21">
        <f t="shared" si="3"/>
        <v>0</v>
      </c>
      <c r="M17" s="102">
        <f>L91</f>
        <v>0</v>
      </c>
      <c r="N17" s="46"/>
      <c r="O17" s="105">
        <f>N91</f>
        <v>0</v>
      </c>
      <c r="P17" s="39"/>
      <c r="Q17" s="116">
        <f>P91</f>
        <v>0</v>
      </c>
      <c r="R17" s="11"/>
      <c r="S17" s="11"/>
      <c r="T17" s="11"/>
      <c r="U17" s="45" t="s">
        <v>63</v>
      </c>
      <c r="V17" s="30">
        <v>2.8E-3</v>
      </c>
      <c r="W17" s="53">
        <v>2.8E-3</v>
      </c>
      <c r="X17" s="18">
        <f t="shared" si="7"/>
        <v>1</v>
      </c>
      <c r="Y17" s="128">
        <f>O7+O38+O44+O46</f>
        <v>0</v>
      </c>
      <c r="Z17" s="11"/>
      <c r="AA17" s="11"/>
      <c r="AB17" s="28">
        <v>0.38080000000000003</v>
      </c>
      <c r="AC17" s="43">
        <v>0.20710000000000001</v>
      </c>
      <c r="AD17" s="41">
        <v>0.2175</v>
      </c>
      <c r="AE17" s="36">
        <v>0.15540000000000001</v>
      </c>
      <c r="AF17" s="21">
        <v>0</v>
      </c>
      <c r="AG17" s="46"/>
      <c r="AH17" s="39"/>
      <c r="AI17" s="11"/>
      <c r="AJ17" s="11"/>
      <c r="AM17"/>
      <c r="AN17"/>
      <c r="AO17"/>
      <c r="AP17"/>
      <c r="AQ17"/>
      <c r="AR17"/>
      <c r="AS17" s="83"/>
      <c r="AT17" s="80"/>
      <c r="AU17" s="80"/>
      <c r="AV17" s="78"/>
      <c r="AW17" s="79"/>
      <c r="AX17" s="79"/>
    </row>
    <row r="18" spans="1:50" ht="17.25" thickTop="1" thickBot="1">
      <c r="A18" s="113"/>
      <c r="B18" s="96">
        <v>4</v>
      </c>
      <c r="C18" s="15" t="s">
        <v>41</v>
      </c>
      <c r="D18" s="28">
        <f t="shared" si="0"/>
        <v>0.34709958217270187</v>
      </c>
      <c r="E18" s="109">
        <f>D99</f>
        <v>2</v>
      </c>
      <c r="F18" s="43">
        <f t="shared" si="1"/>
        <v>0.29247342117219449</v>
      </c>
      <c r="G18" s="110">
        <f>F99</f>
        <v>1</v>
      </c>
      <c r="H18" s="41">
        <f t="shared" si="4"/>
        <v>0.18019861054352268</v>
      </c>
      <c r="I18" s="94">
        <f>H99</f>
        <v>1</v>
      </c>
      <c r="J18" s="36">
        <f t="shared" si="2"/>
        <v>0.10802584350323044</v>
      </c>
      <c r="K18" s="99">
        <f>J99</f>
        <v>0</v>
      </c>
      <c r="L18" s="21">
        <f t="shared" si="3"/>
        <v>0</v>
      </c>
      <c r="M18" s="102">
        <f>L99</f>
        <v>0</v>
      </c>
      <c r="N18" s="46"/>
      <c r="O18" s="105">
        <f>N99</f>
        <v>0</v>
      </c>
      <c r="P18" s="39"/>
      <c r="Q18" s="116">
        <f>P99</f>
        <v>0</v>
      </c>
      <c r="R18" s="11"/>
      <c r="S18" s="11"/>
      <c r="T18" s="11"/>
      <c r="U18" s="45" t="s">
        <v>64</v>
      </c>
      <c r="V18" s="30">
        <v>3.3E-3</v>
      </c>
      <c r="W18" s="53">
        <v>3.3E-3</v>
      </c>
      <c r="X18" s="18">
        <f t="shared" si="7"/>
        <v>1</v>
      </c>
      <c r="Y18" s="129">
        <f>O35+O48</f>
        <v>1</v>
      </c>
      <c r="Z18" s="11"/>
      <c r="AA18" s="11"/>
      <c r="AB18" s="28">
        <v>0.35349999999999998</v>
      </c>
      <c r="AC18" s="43">
        <v>0.34060000000000001</v>
      </c>
      <c r="AD18" s="41">
        <v>0.16830000000000001</v>
      </c>
      <c r="AE18" s="36">
        <v>0.114</v>
      </c>
      <c r="AF18" s="21">
        <v>0</v>
      </c>
      <c r="AG18" s="46"/>
      <c r="AH18" s="39"/>
      <c r="AI18" s="11"/>
      <c r="AJ18" s="11"/>
      <c r="AM18" s="15" t="str">
        <f>C8</f>
        <v>Albacete</v>
      </c>
      <c r="AN18" s="59" t="s">
        <v>54</v>
      </c>
      <c r="AO18" s="60" t="s">
        <v>52</v>
      </c>
      <c r="AP18" s="61" t="s">
        <v>50</v>
      </c>
      <c r="AQ18" s="62" t="s">
        <v>48</v>
      </c>
      <c r="AR18" s="63" t="s">
        <v>70</v>
      </c>
      <c r="AS18" s="83"/>
      <c r="AT18" s="80"/>
      <c r="AU18" s="80"/>
      <c r="AV18" s="78"/>
      <c r="AW18" s="79"/>
      <c r="AX18" s="79"/>
    </row>
    <row r="19" spans="1:50" ht="17.25" thickTop="1" thickBot="1">
      <c r="A19" s="113"/>
      <c r="B19" s="96">
        <v>8</v>
      </c>
      <c r="C19" s="15" t="s">
        <v>40</v>
      </c>
      <c r="D19" s="28">
        <f t="shared" si="0"/>
        <v>0.27247562674094705</v>
      </c>
      <c r="E19" s="109">
        <f>D111</f>
        <v>2</v>
      </c>
      <c r="F19" s="43">
        <f t="shared" si="1"/>
        <v>0.24043616537937307</v>
      </c>
      <c r="G19" s="110">
        <f>F111</f>
        <v>2</v>
      </c>
      <c r="H19" s="41">
        <f t="shared" si="4"/>
        <v>0.28041601961585616</v>
      </c>
      <c r="I19" s="94">
        <f>H111</f>
        <v>3</v>
      </c>
      <c r="J19" s="36">
        <f t="shared" si="2"/>
        <v>0.13910696338837045</v>
      </c>
      <c r="K19" s="99">
        <f>J111</f>
        <v>1</v>
      </c>
      <c r="L19" s="21">
        <f t="shared" si="3"/>
        <v>0</v>
      </c>
      <c r="M19" s="102">
        <f>L111</f>
        <v>0</v>
      </c>
      <c r="N19" s="46"/>
      <c r="O19" s="105">
        <f>N111</f>
        <v>0</v>
      </c>
      <c r="P19" s="39"/>
      <c r="Q19" s="116">
        <f>P111</f>
        <v>0</v>
      </c>
      <c r="R19" s="49" t="s">
        <v>67</v>
      </c>
      <c r="S19" s="11"/>
      <c r="T19" s="11"/>
      <c r="U19" s="45" t="s">
        <v>66</v>
      </c>
      <c r="V19" s="30">
        <v>1.1999999999999999E-3</v>
      </c>
      <c r="W19" s="53">
        <v>1.1999999999999999E-3</v>
      </c>
      <c r="X19" s="18">
        <f t="shared" si="7"/>
        <v>1</v>
      </c>
      <c r="Y19" s="130">
        <f>O43</f>
        <v>0</v>
      </c>
      <c r="Z19" s="11"/>
      <c r="AA19" s="11"/>
      <c r="AB19" s="28">
        <v>0.27750000000000002</v>
      </c>
      <c r="AC19" s="43">
        <v>0.28000000000000003</v>
      </c>
      <c r="AD19" s="41">
        <v>0.26190000000000002</v>
      </c>
      <c r="AE19" s="36">
        <v>0.14680000000000001</v>
      </c>
      <c r="AF19" s="21">
        <v>0</v>
      </c>
      <c r="AG19" s="46">
        <v>0</v>
      </c>
      <c r="AH19" s="39"/>
      <c r="AI19" s="49" t="s">
        <v>67</v>
      </c>
      <c r="AJ19" s="11"/>
      <c r="AM19" s="56">
        <f>LARGE(AN20:AR23,4)</f>
        <v>18.091399721448465</v>
      </c>
      <c r="AN19" s="65">
        <f>$D8</f>
        <v>0.36182799442896929</v>
      </c>
      <c r="AO19" s="66">
        <f>$F8</f>
        <v>0.24181008632439804</v>
      </c>
      <c r="AP19" s="67">
        <f>$H8</f>
        <v>0.19197629750715159</v>
      </c>
      <c r="AQ19" s="68">
        <f>$J8</f>
        <v>0.13806460875807608</v>
      </c>
      <c r="AR19" s="20">
        <f>$L8</f>
        <v>0</v>
      </c>
      <c r="AS19" s="83"/>
      <c r="AT19" s="80"/>
      <c r="AU19" s="80"/>
      <c r="AV19" s="78"/>
      <c r="AW19" s="79"/>
      <c r="AX19" s="79"/>
    </row>
    <row r="20" spans="1:50" ht="17.25" thickTop="1" thickBot="1">
      <c r="A20" s="113"/>
      <c r="B20" s="96">
        <v>5</v>
      </c>
      <c r="C20" s="15" t="s">
        <v>39</v>
      </c>
      <c r="D20" s="28">
        <f t="shared" si="0"/>
        <v>0.36271169916434537</v>
      </c>
      <c r="E20" s="109">
        <f>D120</f>
        <v>2</v>
      </c>
      <c r="F20" s="43">
        <f t="shared" si="1"/>
        <v>0.19252067242162657</v>
      </c>
      <c r="G20" s="110">
        <f>F120</f>
        <v>1</v>
      </c>
      <c r="H20" s="41">
        <f t="shared" si="4"/>
        <v>0.23833755619125457</v>
      </c>
      <c r="I20" s="94">
        <f>H120</f>
        <v>1</v>
      </c>
      <c r="J20" s="36">
        <f t="shared" si="2"/>
        <v>0.14450825556353195</v>
      </c>
      <c r="K20" s="99">
        <f>J120</f>
        <v>1</v>
      </c>
      <c r="L20" s="21">
        <f t="shared" si="3"/>
        <v>0</v>
      </c>
      <c r="M20" s="102">
        <f>L120</f>
        <v>0</v>
      </c>
      <c r="N20" s="46"/>
      <c r="O20" s="105">
        <f>N120</f>
        <v>0</v>
      </c>
      <c r="P20" s="39"/>
      <c r="Q20" s="116">
        <f>P120</f>
        <v>0</v>
      </c>
      <c r="R20" s="49" t="s">
        <v>68</v>
      </c>
      <c r="S20" s="11"/>
      <c r="T20" s="11"/>
      <c r="U20" s="11"/>
      <c r="V20" s="11"/>
      <c r="W20" s="11"/>
      <c r="X20" s="52">
        <f>PRODUCT(X8:X19)</f>
        <v>0</v>
      </c>
      <c r="Y20" s="11"/>
      <c r="Z20" s="11"/>
      <c r="AA20" s="11"/>
      <c r="AB20" s="28">
        <v>0.36940000000000001</v>
      </c>
      <c r="AC20" s="43">
        <v>0.22420000000000001</v>
      </c>
      <c r="AD20" s="41">
        <v>0.22259999999999999</v>
      </c>
      <c r="AE20" s="36">
        <v>0.1525</v>
      </c>
      <c r="AF20" s="21">
        <v>0</v>
      </c>
      <c r="AG20" s="46">
        <v>0</v>
      </c>
      <c r="AH20" s="39"/>
      <c r="AI20" s="49" t="s">
        <v>68</v>
      </c>
      <c r="AJ20" s="11"/>
      <c r="AM20">
        <v>1</v>
      </c>
      <c r="AN20" s="73">
        <f>AN19*100</f>
        <v>36.182799442896929</v>
      </c>
      <c r="AO20" s="73">
        <f>AO19*100</f>
        <v>24.181008632439806</v>
      </c>
      <c r="AP20" s="73">
        <f>AP19*100</f>
        <v>19.197629750715159</v>
      </c>
      <c r="AQ20" s="73">
        <f>AQ19*100</f>
        <v>13.806460875807607</v>
      </c>
      <c r="AR20" s="73">
        <f>AR19*100</f>
        <v>0</v>
      </c>
      <c r="AS20" s="83"/>
      <c r="AT20" s="80"/>
      <c r="AU20" s="80"/>
      <c r="AV20" s="78"/>
      <c r="AW20" s="79"/>
      <c r="AX20" s="79"/>
    </row>
    <row r="21" spans="1:50" ht="17.25" thickTop="1" thickBot="1">
      <c r="A21" s="113"/>
      <c r="B21" s="96">
        <v>5</v>
      </c>
      <c r="C21" s="15" t="s">
        <v>38</v>
      </c>
      <c r="D21" s="28">
        <f t="shared" si="0"/>
        <v>0.31273328690807795</v>
      </c>
      <c r="E21" s="109">
        <f>D129</f>
        <v>2</v>
      </c>
      <c r="F21" s="43">
        <f t="shared" si="1"/>
        <v>0.184792367105861</v>
      </c>
      <c r="G21" s="110">
        <f>F129</f>
        <v>1</v>
      </c>
      <c r="H21" s="41">
        <f t="shared" si="4"/>
        <v>0.29144421740907234</v>
      </c>
      <c r="I21" s="94">
        <f>H129</f>
        <v>1</v>
      </c>
      <c r="J21" s="36">
        <f t="shared" si="2"/>
        <v>0.1480143575017947</v>
      </c>
      <c r="K21" s="99">
        <f>J129</f>
        <v>1</v>
      </c>
      <c r="L21" s="21">
        <f t="shared" si="3"/>
        <v>0</v>
      </c>
      <c r="M21" s="102">
        <f>L129</f>
        <v>0</v>
      </c>
      <c r="N21" s="46"/>
      <c r="O21" s="105">
        <f>N129</f>
        <v>0</v>
      </c>
      <c r="P21" s="39">
        <f>AH21*X$16</f>
        <v>0</v>
      </c>
      <c r="Q21" s="116">
        <f>P129</f>
        <v>0</v>
      </c>
      <c r="R21" s="49" t="s">
        <v>72</v>
      </c>
      <c r="S21" s="38" t="s">
        <v>71</v>
      </c>
      <c r="T21" s="11"/>
      <c r="U21" s="11"/>
      <c r="V21" s="11"/>
      <c r="W21" s="11"/>
      <c r="X21" s="11"/>
      <c r="Y21" s="11"/>
      <c r="Z21" s="11"/>
      <c r="AA21" s="11"/>
      <c r="AB21" s="28">
        <v>0.31850000000000001</v>
      </c>
      <c r="AC21" s="43">
        <v>0.2152</v>
      </c>
      <c r="AD21" s="41">
        <v>0.2722</v>
      </c>
      <c r="AE21" s="36">
        <v>0.15620000000000001</v>
      </c>
      <c r="AF21" s="21">
        <v>0</v>
      </c>
      <c r="AG21" s="46">
        <v>0</v>
      </c>
      <c r="AH21" s="39">
        <v>0</v>
      </c>
      <c r="AI21" s="49" t="s">
        <v>72</v>
      </c>
      <c r="AJ21" s="38" t="s">
        <v>71</v>
      </c>
      <c r="AM21">
        <v>2</v>
      </c>
      <c r="AN21" s="75">
        <f t="shared" ref="AN21:AR23" si="9">AN$20/$AM21</f>
        <v>18.091399721448465</v>
      </c>
      <c r="AO21" s="75">
        <f t="shared" si="9"/>
        <v>12.090504316219903</v>
      </c>
      <c r="AP21" s="75">
        <f t="shared" si="9"/>
        <v>9.5988148753575793</v>
      </c>
      <c r="AQ21" s="75">
        <f t="shared" si="9"/>
        <v>6.9032304379038036</v>
      </c>
      <c r="AR21" s="75">
        <f t="shared" si="9"/>
        <v>0</v>
      </c>
      <c r="AS21" s="83"/>
      <c r="AT21" s="80"/>
      <c r="AU21" s="80"/>
      <c r="AV21" s="78"/>
      <c r="AW21" s="79"/>
      <c r="AX21" s="79"/>
    </row>
    <row r="22" spans="1:50" ht="17.25" thickTop="1" thickBot="1">
      <c r="A22" s="113"/>
      <c r="B22" s="96">
        <v>1</v>
      </c>
      <c r="C22" s="15" t="s">
        <v>37</v>
      </c>
      <c r="D22" s="28">
        <f t="shared" si="0"/>
        <v>0.44077228412256264</v>
      </c>
      <c r="E22" s="109">
        <v>1</v>
      </c>
      <c r="F22" s="43">
        <f t="shared" si="1"/>
        <v>0.19810222626079055</v>
      </c>
      <c r="G22" s="110">
        <v>0</v>
      </c>
      <c r="H22" s="41">
        <f t="shared" si="4"/>
        <v>0.15054025337147528</v>
      </c>
      <c r="I22" s="94">
        <v>0</v>
      </c>
      <c r="J22" s="36">
        <f t="shared" si="2"/>
        <v>0.12593539124192391</v>
      </c>
      <c r="K22" s="99">
        <v>0</v>
      </c>
      <c r="L22" s="21">
        <f t="shared" si="3"/>
        <v>0</v>
      </c>
      <c r="M22" s="102">
        <v>0</v>
      </c>
      <c r="N22" s="46"/>
      <c r="O22" s="105">
        <v>0</v>
      </c>
      <c r="P22" s="39"/>
      <c r="Q22" s="116">
        <v>0</v>
      </c>
      <c r="R22" s="11"/>
      <c r="S22" s="11"/>
      <c r="T22" s="11"/>
      <c r="U22" s="11"/>
      <c r="V22" s="131" t="s">
        <v>89</v>
      </c>
      <c r="W22" s="131"/>
      <c r="X22" s="11"/>
      <c r="Y22" s="11"/>
      <c r="Z22" s="11"/>
      <c r="AA22" s="11"/>
      <c r="AB22" s="28">
        <v>0.44890000000000002</v>
      </c>
      <c r="AC22" s="43">
        <v>0.23069999999999999</v>
      </c>
      <c r="AD22" s="41">
        <v>0.1406</v>
      </c>
      <c r="AE22" s="36">
        <v>0.13289999999999999</v>
      </c>
      <c r="AF22" s="21"/>
      <c r="AG22" s="46"/>
      <c r="AH22" s="39"/>
      <c r="AI22" s="11"/>
      <c r="AJ22" s="11"/>
      <c r="AM22">
        <v>3</v>
      </c>
      <c r="AN22" s="75">
        <f t="shared" si="9"/>
        <v>12.06093314763231</v>
      </c>
      <c r="AO22" s="75">
        <f t="shared" si="9"/>
        <v>8.0603362108132686</v>
      </c>
      <c r="AP22" s="75">
        <f t="shared" si="9"/>
        <v>6.3992099169050531</v>
      </c>
      <c r="AQ22" s="75">
        <f t="shared" si="9"/>
        <v>4.6021536252692021</v>
      </c>
      <c r="AR22" s="75">
        <f t="shared" si="9"/>
        <v>0</v>
      </c>
      <c r="AS22" s="83"/>
      <c r="AT22" s="80"/>
      <c r="AU22" s="80"/>
      <c r="AV22" s="78"/>
    </row>
    <row r="23" spans="1:50" ht="17.25" thickTop="1" thickBot="1">
      <c r="A23" s="113"/>
      <c r="B23" s="96">
        <v>5</v>
      </c>
      <c r="C23" s="15" t="s">
        <v>36</v>
      </c>
      <c r="D23" s="28">
        <f t="shared" si="0"/>
        <v>0.37724373259052918</v>
      </c>
      <c r="E23" s="109">
        <f>D138</f>
        <v>2</v>
      </c>
      <c r="F23" s="43">
        <f t="shared" si="1"/>
        <v>0.26731349386642439</v>
      </c>
      <c r="G23" s="110">
        <f>F138</f>
        <v>2</v>
      </c>
      <c r="H23" s="41">
        <f t="shared" si="4"/>
        <v>0.16884920310584389</v>
      </c>
      <c r="I23" s="94">
        <f>H138</f>
        <v>1</v>
      </c>
      <c r="J23" s="36">
        <f t="shared" si="2"/>
        <v>0.11683847810480977</v>
      </c>
      <c r="K23" s="99">
        <f>J138</f>
        <v>0</v>
      </c>
      <c r="L23" s="21">
        <f t="shared" si="3"/>
        <v>0</v>
      </c>
      <c r="M23" s="102">
        <f>L138</f>
        <v>0</v>
      </c>
      <c r="N23" s="46"/>
      <c r="O23" s="105">
        <f>N138</f>
        <v>0</v>
      </c>
      <c r="P23" s="39"/>
      <c r="Q23" s="116">
        <f>P138</f>
        <v>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28">
        <v>0.38419999999999999</v>
      </c>
      <c r="AC23" s="43">
        <v>0.31130000000000002</v>
      </c>
      <c r="AD23" s="41">
        <v>0.15770000000000001</v>
      </c>
      <c r="AE23" s="36">
        <v>0.12330000000000001</v>
      </c>
      <c r="AF23" s="21">
        <v>0</v>
      </c>
      <c r="AG23" s="46"/>
      <c r="AH23" s="39"/>
      <c r="AI23" s="11"/>
      <c r="AJ23" s="11"/>
      <c r="AM23">
        <v>4</v>
      </c>
      <c r="AN23" s="75">
        <f t="shared" si="9"/>
        <v>9.0456998607242323</v>
      </c>
      <c r="AO23" s="75">
        <f t="shared" si="9"/>
        <v>6.0452521581099514</v>
      </c>
      <c r="AP23" s="75">
        <f t="shared" si="9"/>
        <v>4.7994074376787896</v>
      </c>
      <c r="AQ23" s="75">
        <f t="shared" si="9"/>
        <v>3.4516152189519018</v>
      </c>
      <c r="AR23" s="75">
        <f t="shared" si="9"/>
        <v>0</v>
      </c>
      <c r="AS23" s="83"/>
      <c r="AT23" s="80"/>
      <c r="AU23" s="80"/>
      <c r="AV23" s="78"/>
    </row>
    <row r="24" spans="1:50" ht="17.25" thickTop="1" thickBot="1">
      <c r="A24" s="113"/>
      <c r="B24" s="88">
        <v>6</v>
      </c>
      <c r="C24" s="15" t="s">
        <v>86</v>
      </c>
      <c r="D24" s="28">
        <f t="shared" si="0"/>
        <v>0.29859401114206119</v>
      </c>
      <c r="E24" s="109">
        <f>D148</f>
        <v>2</v>
      </c>
      <c r="F24" s="43">
        <f t="shared" si="1"/>
        <v>0.27529940935938213</v>
      </c>
      <c r="G24" s="110">
        <f>F148</f>
        <v>2</v>
      </c>
      <c r="H24" s="41">
        <f t="shared" si="4"/>
        <v>0.24326277073968125</v>
      </c>
      <c r="I24" s="94">
        <f>H148</f>
        <v>2</v>
      </c>
      <c r="J24" s="36">
        <f t="shared" si="2"/>
        <v>0.11304809763101221</v>
      </c>
      <c r="K24" s="99">
        <f>J148</f>
        <v>0</v>
      </c>
      <c r="L24" s="21">
        <f t="shared" si="3"/>
        <v>0</v>
      </c>
      <c r="M24" s="102">
        <f>L148</f>
        <v>0</v>
      </c>
      <c r="N24" s="46"/>
      <c r="O24" s="105"/>
      <c r="P24" s="39"/>
      <c r="Q24" s="116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28">
        <v>0.30409999999999998</v>
      </c>
      <c r="AC24" s="43">
        <v>0.3206</v>
      </c>
      <c r="AD24" s="41">
        <v>0.22720000000000001</v>
      </c>
      <c r="AE24" s="36">
        <v>0.1193</v>
      </c>
      <c r="AF24" s="21">
        <v>0</v>
      </c>
      <c r="AG24" s="46"/>
      <c r="AH24" s="39"/>
      <c r="AI24" s="11"/>
      <c r="AJ24" s="11"/>
      <c r="AM24"/>
      <c r="AN24" s="75"/>
      <c r="AO24" s="75"/>
      <c r="AP24" s="75"/>
      <c r="AQ24" s="75"/>
      <c r="AR24" s="75"/>
      <c r="AS24" s="83"/>
      <c r="AT24" s="80"/>
      <c r="AU24" s="80"/>
      <c r="AV24" s="78"/>
    </row>
    <row r="25" spans="1:50" ht="17.25" thickTop="1" thickBot="1">
      <c r="A25" s="113"/>
      <c r="B25" s="96">
        <v>3</v>
      </c>
      <c r="C25" s="15" t="s">
        <v>34</v>
      </c>
      <c r="D25" s="28">
        <f t="shared" si="0"/>
        <v>0.41170821727019491</v>
      </c>
      <c r="E25" s="109">
        <f>D155</f>
        <v>2</v>
      </c>
      <c r="F25" s="43">
        <f t="shared" si="1"/>
        <v>0.26259064061790099</v>
      </c>
      <c r="G25" s="110">
        <f>F155</f>
        <v>1</v>
      </c>
      <c r="H25" s="41">
        <f t="shared" si="4"/>
        <v>0.15653616673477727</v>
      </c>
      <c r="I25" s="94">
        <f>H155</f>
        <v>0</v>
      </c>
      <c r="J25" s="36">
        <f t="shared" si="2"/>
        <v>0.10205599425699929</v>
      </c>
      <c r="K25" s="99">
        <f>J155</f>
        <v>0</v>
      </c>
      <c r="L25" s="21">
        <f t="shared" si="3"/>
        <v>0</v>
      </c>
      <c r="M25" s="102">
        <f>L155</f>
        <v>0</v>
      </c>
      <c r="N25" s="46"/>
      <c r="O25" s="105">
        <f>N155</f>
        <v>0</v>
      </c>
      <c r="P25" s="39"/>
      <c r="Q25" s="116">
        <f>P155</f>
        <v>0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28">
        <v>0.41930000000000001</v>
      </c>
      <c r="AC25" s="43">
        <v>0.30580000000000002</v>
      </c>
      <c r="AD25" s="41">
        <v>0.1462</v>
      </c>
      <c r="AE25" s="36">
        <v>0.1077</v>
      </c>
      <c r="AF25" s="21">
        <v>0</v>
      </c>
      <c r="AG25" s="46"/>
      <c r="AH25" s="39"/>
      <c r="AI25" s="11"/>
      <c r="AJ25" s="11"/>
      <c r="AM25"/>
      <c r="AN25" s="146">
        <f>COUNTIF(AN19:AN23,"&gt;="&amp;$AM19)</f>
        <v>2</v>
      </c>
      <c r="AO25" s="146">
        <f>COUNTIF(AO19:AO23,"&gt;="&amp;$AM19)</f>
        <v>1</v>
      </c>
      <c r="AP25" s="146">
        <f>COUNTIF(AP19:AP23,"&gt;="&amp;$AM19)</f>
        <v>1</v>
      </c>
      <c r="AQ25" s="146">
        <f>COUNTIF(AQ19:AQ23,"&gt;="&amp;$AM19)</f>
        <v>0</v>
      </c>
      <c r="AR25" s="146">
        <f>COUNTIF(AR19:AR23,"&gt;="&amp;$AM19)</f>
        <v>0</v>
      </c>
      <c r="AS25" s="83"/>
      <c r="AT25" s="80"/>
      <c r="AU25" s="80"/>
      <c r="AV25" s="78"/>
    </row>
    <row r="26" spans="1:50" ht="17.25" thickTop="1" thickBot="1">
      <c r="A26" s="113"/>
      <c r="B26" s="96">
        <v>6</v>
      </c>
      <c r="C26" s="15" t="s">
        <v>33</v>
      </c>
      <c r="D26" s="28">
        <f t="shared" si="0"/>
        <v>8.5326601671309177E-2</v>
      </c>
      <c r="E26" s="109">
        <f>D165</f>
        <v>0</v>
      </c>
      <c r="F26" s="43">
        <f t="shared" si="1"/>
        <v>0.11429304861426626</v>
      </c>
      <c r="G26" s="110">
        <f>F165</f>
        <v>1</v>
      </c>
      <c r="H26" s="41">
        <f t="shared" si="4"/>
        <v>0.30000980792807519</v>
      </c>
      <c r="I26" s="94">
        <f>H165</f>
        <v>2</v>
      </c>
      <c r="J26" s="36">
        <f t="shared" si="2"/>
        <v>3.5250538406317297E-2</v>
      </c>
      <c r="K26" s="99">
        <f>J165</f>
        <v>0</v>
      </c>
      <c r="L26" s="21">
        <f t="shared" si="3"/>
        <v>0</v>
      </c>
      <c r="M26" s="102">
        <f>L165</f>
        <v>0</v>
      </c>
      <c r="N26" s="46">
        <f>AG26*X$14</f>
        <v>0.2351</v>
      </c>
      <c r="O26" s="105">
        <f>N165</f>
        <v>2</v>
      </c>
      <c r="P26" s="39">
        <f>AH26*X$15</f>
        <v>0.2089</v>
      </c>
      <c r="Q26" s="116">
        <f>P165</f>
        <v>1</v>
      </c>
      <c r="R26" s="49" t="s">
        <v>61</v>
      </c>
      <c r="S26" s="38" t="s">
        <v>84</v>
      </c>
      <c r="T26" s="11"/>
      <c r="U26" s="11"/>
      <c r="V26" s="11"/>
      <c r="W26" s="11"/>
      <c r="X26" s="11"/>
      <c r="Y26" s="11"/>
      <c r="Z26" s="11"/>
      <c r="AA26" s="11"/>
      <c r="AB26" s="28">
        <v>8.6900000000000005E-2</v>
      </c>
      <c r="AC26" s="43">
        <v>0.1331</v>
      </c>
      <c r="AD26" s="41">
        <v>0.2802</v>
      </c>
      <c r="AE26" s="36">
        <v>3.7199999999999997E-2</v>
      </c>
      <c r="AF26" s="21">
        <v>0</v>
      </c>
      <c r="AG26" s="46">
        <v>0.2351</v>
      </c>
      <c r="AH26" s="39">
        <v>0.2089</v>
      </c>
      <c r="AI26" s="49" t="s">
        <v>61</v>
      </c>
      <c r="AJ26" s="38" t="s">
        <v>62</v>
      </c>
      <c r="AM26" s="54"/>
      <c r="AN26" s="71"/>
      <c r="AO26" s="70"/>
      <c r="AP26" s="70"/>
      <c r="AQ26" s="81"/>
      <c r="AR26" s="82"/>
      <c r="AS26" s="83"/>
      <c r="AT26" s="80"/>
      <c r="AU26" s="80"/>
    </row>
    <row r="27" spans="1:50" ht="17.25" thickTop="1" thickBot="1">
      <c r="A27" s="113"/>
      <c r="B27" s="96">
        <v>6</v>
      </c>
      <c r="C27" s="15" t="s">
        <v>32</v>
      </c>
      <c r="D27" s="28">
        <f t="shared" si="0"/>
        <v>8.3755571030640658E-2</v>
      </c>
      <c r="E27" s="109">
        <f>D175</f>
        <v>0</v>
      </c>
      <c r="F27" s="43">
        <f t="shared" si="1"/>
        <v>0.10871149477510222</v>
      </c>
      <c r="G27" s="110">
        <f>F175</f>
        <v>1</v>
      </c>
      <c r="H27" s="41">
        <f t="shared" si="4"/>
        <v>0.17409562729873312</v>
      </c>
      <c r="I27" s="94">
        <f>H175</f>
        <v>1</v>
      </c>
      <c r="J27" s="36">
        <f t="shared" si="2"/>
        <v>9.3338119167264907E-2</v>
      </c>
      <c r="K27" s="99">
        <f>J175</f>
        <v>0</v>
      </c>
      <c r="L27" s="21">
        <f t="shared" si="3"/>
        <v>0</v>
      </c>
      <c r="M27" s="102">
        <f>L175</f>
        <v>0</v>
      </c>
      <c r="N27" s="46">
        <f>AG27*X$13</f>
        <v>0.25030000000000002</v>
      </c>
      <c r="O27" s="105">
        <f>N175</f>
        <v>2</v>
      </c>
      <c r="P27" s="39">
        <f>AH27*X$16</f>
        <v>0.2344</v>
      </c>
      <c r="Q27" s="116">
        <f>P175</f>
        <v>2</v>
      </c>
      <c r="R27" s="49" t="s">
        <v>83</v>
      </c>
      <c r="S27" s="38" t="s">
        <v>71</v>
      </c>
      <c r="T27" s="11"/>
      <c r="U27" s="11"/>
      <c r="V27" s="11"/>
      <c r="W27" s="11"/>
      <c r="X27" s="11"/>
      <c r="Y27" s="11"/>
      <c r="Z27" s="11"/>
      <c r="AA27" s="11"/>
      <c r="AB27" s="28">
        <v>8.5300000000000001E-2</v>
      </c>
      <c r="AC27" s="43">
        <v>0.12659999999999999</v>
      </c>
      <c r="AD27" s="41">
        <v>0.16259999999999999</v>
      </c>
      <c r="AE27" s="36">
        <v>9.8500000000000004E-2</v>
      </c>
      <c r="AF27" s="21"/>
      <c r="AG27" s="46">
        <v>0.25030000000000002</v>
      </c>
      <c r="AH27" s="39">
        <v>0.2344</v>
      </c>
      <c r="AI27" s="49" t="s">
        <v>60</v>
      </c>
      <c r="AJ27" s="38" t="s">
        <v>71</v>
      </c>
      <c r="AM27" s="1" t="s">
        <v>53</v>
      </c>
      <c r="AN27" s="31" t="s">
        <v>54</v>
      </c>
      <c r="AO27" s="33" t="s">
        <v>52</v>
      </c>
      <c r="AP27" s="40" t="s">
        <v>50</v>
      </c>
      <c r="AQ27" s="34" t="s">
        <v>48</v>
      </c>
      <c r="AR27" s="32" t="s">
        <v>70</v>
      </c>
      <c r="AS27" s="45" t="s">
        <v>73</v>
      </c>
      <c r="AT27" s="47" t="s">
        <v>74</v>
      </c>
      <c r="AU27" s="112"/>
    </row>
    <row r="28" spans="1:50" ht="17.25" thickTop="1" thickBot="1">
      <c r="A28" s="113"/>
      <c r="B28" s="96">
        <v>7</v>
      </c>
      <c r="C28" s="15" t="s">
        <v>31</v>
      </c>
      <c r="D28" s="28">
        <f t="shared" si="0"/>
        <v>0.3057618384401114</v>
      </c>
      <c r="E28" s="109">
        <f>D186</f>
        <v>2</v>
      </c>
      <c r="F28" s="43">
        <f t="shared" si="1"/>
        <v>0.26619718309859158</v>
      </c>
      <c r="G28" s="110">
        <f>F186</f>
        <v>2</v>
      </c>
      <c r="H28" s="41">
        <f t="shared" si="4"/>
        <v>0.22945075602778911</v>
      </c>
      <c r="I28" s="94">
        <f>H186</f>
        <v>2</v>
      </c>
      <c r="J28" s="36">
        <f t="shared" si="2"/>
        <v>0.13162096195262024</v>
      </c>
      <c r="K28" s="99">
        <f>J186</f>
        <v>1</v>
      </c>
      <c r="L28" s="21">
        <f t="shared" si="3"/>
        <v>0</v>
      </c>
      <c r="M28" s="102">
        <f>L186</f>
        <v>0</v>
      </c>
      <c r="N28" s="46"/>
      <c r="O28" s="105">
        <f>N186</f>
        <v>0</v>
      </c>
      <c r="P28" s="39"/>
      <c r="Q28" s="116">
        <f>P186</f>
        <v>0</v>
      </c>
      <c r="R28" s="49" t="s">
        <v>67</v>
      </c>
      <c r="S28" s="11"/>
      <c r="T28" s="11"/>
      <c r="U28" s="11"/>
      <c r="V28" s="11"/>
      <c r="W28" s="11"/>
      <c r="X28" s="11"/>
      <c r="Y28" s="11"/>
      <c r="Z28" s="11"/>
      <c r="AA28" s="11"/>
      <c r="AB28" s="28">
        <v>0.31140000000000001</v>
      </c>
      <c r="AC28" s="43">
        <v>0.31</v>
      </c>
      <c r="AD28" s="41">
        <v>0.21429999999999999</v>
      </c>
      <c r="AE28" s="36">
        <v>0.1389</v>
      </c>
      <c r="AF28" s="21">
        <v>0</v>
      </c>
      <c r="AG28" s="46">
        <v>0</v>
      </c>
      <c r="AH28" s="39"/>
      <c r="AI28" s="49" t="s">
        <v>67</v>
      </c>
      <c r="AJ28" s="11"/>
      <c r="AM28" s="56">
        <f>LARGE(AN29:AT40,12)</f>
        <v>6.9408050674295048</v>
      </c>
      <c r="AN28" s="28">
        <f>D9</f>
        <v>0.32274860724233978</v>
      </c>
      <c r="AO28" s="43">
        <f>F9</f>
        <v>0.17912494320763292</v>
      </c>
      <c r="AP28" s="41">
        <f>H9</f>
        <v>0.2776322026971802</v>
      </c>
      <c r="AQ28" s="36">
        <f>J9</f>
        <v>0.16156496769562098</v>
      </c>
      <c r="AR28" s="21">
        <f>L9</f>
        <v>0</v>
      </c>
      <c r="AS28" s="46">
        <f>N9</f>
        <v>0</v>
      </c>
      <c r="AT28" s="39">
        <f>P9</f>
        <v>0</v>
      </c>
    </row>
    <row r="29" spans="1:50" ht="17.25" thickTop="1" thickBot="1">
      <c r="A29" s="113"/>
      <c r="B29" s="96">
        <v>3</v>
      </c>
      <c r="C29" s="15" t="s">
        <v>30</v>
      </c>
      <c r="D29" s="28">
        <f t="shared" si="0"/>
        <v>0.34160097493036207</v>
      </c>
      <c r="E29" s="109">
        <f>D193</f>
        <v>1</v>
      </c>
      <c r="F29" s="43">
        <f t="shared" si="1"/>
        <v>0.19346524307133123</v>
      </c>
      <c r="G29" s="110">
        <f>F193</f>
        <v>1</v>
      </c>
      <c r="H29" s="41">
        <f t="shared" si="4"/>
        <v>0.23105680425010217</v>
      </c>
      <c r="I29" s="94">
        <f>H193</f>
        <v>1</v>
      </c>
      <c r="J29" s="36">
        <f t="shared" si="2"/>
        <v>0.17113567839195981</v>
      </c>
      <c r="K29" s="99">
        <f>J193</f>
        <v>0</v>
      </c>
      <c r="L29" s="21">
        <f t="shared" si="3"/>
        <v>0</v>
      </c>
      <c r="M29" s="102">
        <f>L193</f>
        <v>0</v>
      </c>
      <c r="N29" s="46"/>
      <c r="O29" s="105">
        <f>N193</f>
        <v>0</v>
      </c>
      <c r="P29" s="39"/>
      <c r="Q29" s="116">
        <f>P193</f>
        <v>0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28">
        <v>0.34789999999999999</v>
      </c>
      <c r="AC29" s="43">
        <v>0.2253</v>
      </c>
      <c r="AD29" s="41">
        <v>0.21579999999999999</v>
      </c>
      <c r="AE29" s="36">
        <v>0.18060000000000001</v>
      </c>
      <c r="AF29" s="21">
        <v>0</v>
      </c>
      <c r="AG29" s="46"/>
      <c r="AH29" s="39"/>
      <c r="AI29" s="11"/>
      <c r="AJ29" s="11"/>
      <c r="AM29">
        <v>1</v>
      </c>
      <c r="AN29" s="73">
        <f t="shared" ref="AN29:AT29" si="10">AN28*100</f>
        <v>32.274860724233974</v>
      </c>
      <c r="AO29" s="73">
        <f t="shared" si="10"/>
        <v>17.91249432076329</v>
      </c>
      <c r="AP29" s="73">
        <f t="shared" si="10"/>
        <v>27.763220269718019</v>
      </c>
      <c r="AQ29" s="73">
        <f t="shared" si="10"/>
        <v>16.156496769562096</v>
      </c>
      <c r="AR29" s="73">
        <f t="shared" si="10"/>
        <v>0</v>
      </c>
      <c r="AS29" s="73">
        <f t="shared" si="10"/>
        <v>0</v>
      </c>
      <c r="AT29" s="73">
        <f t="shared" si="10"/>
        <v>0</v>
      </c>
    </row>
    <row r="30" spans="1:50" ht="17.25" thickTop="1" thickBot="1">
      <c r="A30" s="113"/>
      <c r="B30" s="96">
        <v>5</v>
      </c>
      <c r="C30" s="15" t="s">
        <v>29</v>
      </c>
      <c r="D30" s="28">
        <f t="shared" si="0"/>
        <v>0.28258913649025064</v>
      </c>
      <c r="E30" s="109">
        <f>D202</f>
        <v>2</v>
      </c>
      <c r="F30" s="43">
        <f t="shared" si="1"/>
        <v>0.31720399818264428</v>
      </c>
      <c r="G30" s="110">
        <f>F202</f>
        <v>2</v>
      </c>
      <c r="H30" s="41">
        <f t="shared" si="4"/>
        <v>0.21060645688598284</v>
      </c>
      <c r="I30" s="94">
        <f>H202</f>
        <v>1</v>
      </c>
      <c r="J30" s="36">
        <f t="shared" si="2"/>
        <v>0.11247954055994257</v>
      </c>
      <c r="K30" s="99">
        <f>J202</f>
        <v>0</v>
      </c>
      <c r="L30" s="21">
        <f t="shared" si="3"/>
        <v>0</v>
      </c>
      <c r="M30" s="102">
        <f>L202</f>
        <v>0</v>
      </c>
      <c r="N30" s="46"/>
      <c r="O30" s="105">
        <f>N202</f>
        <v>0</v>
      </c>
      <c r="P30" s="39"/>
      <c r="Q30" s="116">
        <f>P202</f>
        <v>0</v>
      </c>
      <c r="R30" s="49" t="s">
        <v>67</v>
      </c>
      <c r="S30" s="11"/>
      <c r="T30" s="11"/>
      <c r="U30" s="11"/>
      <c r="V30" s="11"/>
      <c r="W30" s="11"/>
      <c r="X30" s="11"/>
      <c r="Y30" s="11"/>
      <c r="Z30" s="11"/>
      <c r="AA30" s="11"/>
      <c r="AB30" s="28">
        <v>0.2878</v>
      </c>
      <c r="AC30" s="43">
        <v>0.36940000000000001</v>
      </c>
      <c r="AD30" s="41">
        <v>0.19670000000000001</v>
      </c>
      <c r="AE30" s="36">
        <v>0.1187</v>
      </c>
      <c r="AF30" s="21">
        <v>0</v>
      </c>
      <c r="AG30" s="46">
        <v>0</v>
      </c>
      <c r="AH30" s="39"/>
      <c r="AI30" s="49" t="s">
        <v>67</v>
      </c>
      <c r="AJ30" s="11"/>
      <c r="AM30">
        <v>2</v>
      </c>
      <c r="AN30" s="75">
        <f>AN$29/$AM30</f>
        <v>16.137430362116987</v>
      </c>
      <c r="AO30" s="75">
        <f t="shared" ref="AO30:AT40" si="11">AO$29/$AM30</f>
        <v>8.9562471603816451</v>
      </c>
      <c r="AP30" s="75">
        <f t="shared" si="11"/>
        <v>13.88161013485901</v>
      </c>
      <c r="AQ30" s="75">
        <f t="shared" si="11"/>
        <v>8.0782483847810482</v>
      </c>
      <c r="AR30" s="75">
        <f t="shared" si="11"/>
        <v>0</v>
      </c>
      <c r="AS30" s="75">
        <f t="shared" si="11"/>
        <v>0</v>
      </c>
      <c r="AT30" s="75">
        <f t="shared" si="11"/>
        <v>0</v>
      </c>
    </row>
    <row r="31" spans="1:50" ht="17.25" thickTop="1" thickBot="1">
      <c r="A31" s="113"/>
      <c r="B31" s="96">
        <v>3</v>
      </c>
      <c r="C31" s="15" t="s">
        <v>28</v>
      </c>
      <c r="D31" s="28">
        <f t="shared" si="0"/>
        <v>0.32009749303621166</v>
      </c>
      <c r="E31" s="109">
        <f>D209</f>
        <v>1</v>
      </c>
      <c r="F31" s="43">
        <f t="shared" si="1"/>
        <v>0.21218491594729669</v>
      </c>
      <c r="G31" s="110">
        <f>F209</f>
        <v>1</v>
      </c>
      <c r="H31" s="41">
        <f t="shared" si="4"/>
        <v>0.24797384552513282</v>
      </c>
      <c r="I31" s="94">
        <f>H209</f>
        <v>1</v>
      </c>
      <c r="J31" s="36">
        <f t="shared" si="2"/>
        <v>0.15360516870064608</v>
      </c>
      <c r="K31" s="99">
        <f>J209</f>
        <v>0</v>
      </c>
      <c r="L31" s="21">
        <f t="shared" si="3"/>
        <v>0</v>
      </c>
      <c r="M31" s="102">
        <f>L209</f>
        <v>0</v>
      </c>
      <c r="N31" s="46"/>
      <c r="O31" s="105">
        <f>N209</f>
        <v>0</v>
      </c>
      <c r="P31" s="39"/>
      <c r="Q31" s="116">
        <f>P209</f>
        <v>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28">
        <v>0.32600000000000001</v>
      </c>
      <c r="AC31" s="43">
        <v>0.24709999999999999</v>
      </c>
      <c r="AD31" s="41">
        <v>0.2316</v>
      </c>
      <c r="AE31" s="36">
        <v>0.16209999999999999</v>
      </c>
      <c r="AF31" s="21">
        <v>0</v>
      </c>
      <c r="AG31" s="46"/>
      <c r="AH31" s="39"/>
      <c r="AI31" s="11"/>
      <c r="AJ31" s="11"/>
      <c r="AM31">
        <v>3</v>
      </c>
      <c r="AN31" s="75">
        <f>AN$29/$AM31</f>
        <v>10.758286908077991</v>
      </c>
      <c r="AO31" s="75">
        <f t="shared" si="11"/>
        <v>5.9708314402544298</v>
      </c>
      <c r="AP31" s="75">
        <f t="shared" si="11"/>
        <v>9.2544067565726724</v>
      </c>
      <c r="AQ31" s="75">
        <f t="shared" si="11"/>
        <v>5.3854989231873658</v>
      </c>
      <c r="AR31" s="75">
        <f t="shared" si="11"/>
        <v>0</v>
      </c>
      <c r="AS31" s="75">
        <f t="shared" si="11"/>
        <v>0</v>
      </c>
      <c r="AT31" s="75">
        <f t="shared" si="11"/>
        <v>0</v>
      </c>
    </row>
    <row r="32" spans="1:50" ht="17.25" thickTop="1" thickBot="1">
      <c r="A32" s="113"/>
      <c r="B32" s="96">
        <v>8</v>
      </c>
      <c r="C32" s="15" t="s">
        <v>27</v>
      </c>
      <c r="D32" s="28">
        <f t="shared" si="0"/>
        <v>0.28543662952646237</v>
      </c>
      <c r="E32" s="109">
        <f>D221</f>
        <v>3</v>
      </c>
      <c r="F32" s="43">
        <f t="shared" si="1"/>
        <v>0.15722807814629716</v>
      </c>
      <c r="G32" s="110">
        <f>F221</f>
        <v>1</v>
      </c>
      <c r="H32" s="41">
        <f t="shared" si="4"/>
        <v>0.34733469554556601</v>
      </c>
      <c r="I32" s="94">
        <f>H221</f>
        <v>3</v>
      </c>
      <c r="J32" s="36">
        <f t="shared" si="2"/>
        <v>0.1400545585068198</v>
      </c>
      <c r="K32" s="99">
        <f>J221</f>
        <v>1</v>
      </c>
      <c r="L32" s="21">
        <f t="shared" si="3"/>
        <v>0</v>
      </c>
      <c r="M32" s="102">
        <f>L221</f>
        <v>0</v>
      </c>
      <c r="N32" s="46"/>
      <c r="O32" s="105">
        <f>N221</f>
        <v>0</v>
      </c>
      <c r="P32" s="39">
        <f>AH32*X$16</f>
        <v>0</v>
      </c>
      <c r="Q32" s="116">
        <f>P221</f>
        <v>0</v>
      </c>
      <c r="R32" s="49" t="s">
        <v>69</v>
      </c>
      <c r="S32" s="38" t="s">
        <v>71</v>
      </c>
      <c r="T32" s="11"/>
      <c r="U32" s="11"/>
      <c r="V32" s="11"/>
      <c r="W32" s="11"/>
      <c r="X32" s="11"/>
      <c r="Y32" s="11"/>
      <c r="Z32" s="11"/>
      <c r="AA32" s="11"/>
      <c r="AB32" s="28">
        <v>0.29070000000000001</v>
      </c>
      <c r="AC32" s="43">
        <v>0.18310000000000001</v>
      </c>
      <c r="AD32" s="41">
        <v>0.32440000000000002</v>
      </c>
      <c r="AE32" s="36">
        <v>0.14779999999999999</v>
      </c>
      <c r="AF32" s="21">
        <v>0</v>
      </c>
      <c r="AG32" s="46">
        <v>0</v>
      </c>
      <c r="AH32" s="39">
        <v>0</v>
      </c>
      <c r="AI32" s="49" t="s">
        <v>69</v>
      </c>
      <c r="AJ32" s="38" t="s">
        <v>71</v>
      </c>
      <c r="AM32">
        <v>4</v>
      </c>
      <c r="AN32" s="75">
        <f>AN$29/$AM32</f>
        <v>8.0687151810584936</v>
      </c>
      <c r="AO32" s="75">
        <f t="shared" si="11"/>
        <v>4.4781235801908226</v>
      </c>
      <c r="AP32" s="75">
        <f t="shared" si="11"/>
        <v>6.9408050674295048</v>
      </c>
      <c r="AQ32" s="75">
        <f t="shared" si="11"/>
        <v>4.0391241923905241</v>
      </c>
      <c r="AR32" s="75">
        <f t="shared" si="11"/>
        <v>0</v>
      </c>
      <c r="AS32" s="75">
        <f t="shared" si="11"/>
        <v>0</v>
      </c>
      <c r="AT32" s="75">
        <f t="shared" si="11"/>
        <v>0</v>
      </c>
    </row>
    <row r="33" spans="1:46" ht="17.25" thickTop="1" thickBot="1">
      <c r="A33" s="113"/>
      <c r="B33" s="96">
        <v>5</v>
      </c>
      <c r="C33" s="15" t="s">
        <v>26</v>
      </c>
      <c r="D33" s="28">
        <f t="shared" si="0"/>
        <v>0.30929665738161555</v>
      </c>
      <c r="E33" s="109">
        <f>D230</f>
        <v>2</v>
      </c>
      <c r="F33" s="43">
        <f t="shared" si="1"/>
        <v>0.32939754656974107</v>
      </c>
      <c r="G33" s="110">
        <f>F230</f>
        <v>2</v>
      </c>
      <c r="H33" s="41">
        <f t="shared" si="4"/>
        <v>0.18009154066203514</v>
      </c>
      <c r="I33" s="94">
        <f>H230</f>
        <v>1</v>
      </c>
      <c r="J33" s="36">
        <f t="shared" si="2"/>
        <v>0.10120315865039484</v>
      </c>
      <c r="K33" s="99">
        <f>J230</f>
        <v>0</v>
      </c>
      <c r="L33" s="21">
        <f t="shared" si="3"/>
        <v>0</v>
      </c>
      <c r="M33" s="102">
        <f>L230</f>
        <v>0</v>
      </c>
      <c r="N33" s="46"/>
      <c r="O33" s="105">
        <f>N230</f>
        <v>0</v>
      </c>
      <c r="P33" s="39"/>
      <c r="Q33" s="116">
        <f>P230</f>
        <v>0</v>
      </c>
      <c r="R33" s="49" t="s">
        <v>67</v>
      </c>
      <c r="S33" s="11"/>
      <c r="T33" s="11"/>
      <c r="U33" s="11"/>
      <c r="V33" s="11"/>
      <c r="W33" s="11"/>
      <c r="X33" s="11"/>
      <c r="Y33" s="11"/>
      <c r="Z33" s="11"/>
      <c r="AA33" s="11"/>
      <c r="AB33" s="28">
        <v>0.315</v>
      </c>
      <c r="AC33" s="43">
        <v>0.3836</v>
      </c>
      <c r="AD33" s="41">
        <v>0.16819999999999999</v>
      </c>
      <c r="AE33" s="36">
        <v>0.10680000000000001</v>
      </c>
      <c r="AF33" s="21">
        <v>0</v>
      </c>
      <c r="AG33" s="46">
        <v>0</v>
      </c>
      <c r="AH33" s="39"/>
      <c r="AI33" s="49" t="s">
        <v>67</v>
      </c>
      <c r="AJ33" s="11"/>
      <c r="AM33">
        <v>5</v>
      </c>
      <c r="AN33" s="75">
        <f>AN$29/$AM33</f>
        <v>6.4549721448467947</v>
      </c>
      <c r="AO33" s="75">
        <f t="shared" si="11"/>
        <v>3.5824988641526581</v>
      </c>
      <c r="AP33" s="75">
        <f t="shared" si="11"/>
        <v>5.5526440539436042</v>
      </c>
      <c r="AQ33" s="75">
        <f t="shared" si="11"/>
        <v>3.2312993539124193</v>
      </c>
      <c r="AR33" s="75">
        <f t="shared" si="11"/>
        <v>0</v>
      </c>
      <c r="AS33" s="75">
        <f t="shared" si="11"/>
        <v>0</v>
      </c>
      <c r="AT33" s="75">
        <f t="shared" si="11"/>
        <v>0</v>
      </c>
    </row>
    <row r="34" spans="1:46" ht="17.25" thickTop="1" thickBot="1">
      <c r="A34" s="113"/>
      <c r="B34" s="96">
        <v>4</v>
      </c>
      <c r="C34" s="15" t="s">
        <v>25</v>
      </c>
      <c r="D34" s="28">
        <f t="shared" si="0"/>
        <v>0.37655640668523671</v>
      </c>
      <c r="E34" s="109">
        <f>D238</f>
        <v>2</v>
      </c>
      <c r="F34" s="43">
        <f t="shared" si="1"/>
        <v>0.20359791004089053</v>
      </c>
      <c r="G34" s="110">
        <f>F238</f>
        <v>1</v>
      </c>
      <c r="H34" s="41">
        <f t="shared" si="4"/>
        <v>0.21424683285655904</v>
      </c>
      <c r="I34" s="94">
        <f>H238</f>
        <v>1</v>
      </c>
      <c r="J34" s="36">
        <f t="shared" si="2"/>
        <v>0.14337114142139268</v>
      </c>
      <c r="K34" s="99">
        <f>J238</f>
        <v>0</v>
      </c>
      <c r="L34" s="21">
        <f t="shared" si="3"/>
        <v>0</v>
      </c>
      <c r="M34" s="102">
        <f>L238</f>
        <v>0</v>
      </c>
      <c r="N34" s="46"/>
      <c r="O34" s="105">
        <f>N238</f>
        <v>0</v>
      </c>
      <c r="P34" s="39"/>
      <c r="Q34" s="116">
        <f>P238</f>
        <v>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28">
        <v>0.38350000000000001</v>
      </c>
      <c r="AC34" s="43">
        <v>0.23710000000000001</v>
      </c>
      <c r="AD34" s="41">
        <v>0.2001</v>
      </c>
      <c r="AE34" s="36">
        <v>0.15129999999999999</v>
      </c>
      <c r="AF34" s="21">
        <v>0</v>
      </c>
      <c r="AG34" s="46"/>
      <c r="AH34" s="39"/>
      <c r="AI34" s="11"/>
      <c r="AJ34" s="11"/>
      <c r="AM34">
        <v>6</v>
      </c>
      <c r="AN34" s="75">
        <f t="shared" ref="AN34:AN40" si="12">AN$29/$AM34</f>
        <v>5.3791434540389957</v>
      </c>
      <c r="AO34" s="75">
        <f t="shared" si="11"/>
        <v>2.9854157201272149</v>
      </c>
      <c r="AP34" s="75">
        <f t="shared" si="11"/>
        <v>4.6272033782863362</v>
      </c>
      <c r="AQ34" s="75">
        <f t="shared" si="11"/>
        <v>2.6927494615936829</v>
      </c>
      <c r="AR34" s="75">
        <f t="shared" si="11"/>
        <v>0</v>
      </c>
      <c r="AS34" s="75">
        <f t="shared" si="11"/>
        <v>0</v>
      </c>
      <c r="AT34" s="75">
        <f t="shared" si="11"/>
        <v>0</v>
      </c>
    </row>
    <row r="35" spans="1:46" ht="17.25" thickTop="1" thickBot="1">
      <c r="A35" s="113"/>
      <c r="B35" s="96">
        <v>8</v>
      </c>
      <c r="C35" s="15" t="s">
        <v>24</v>
      </c>
      <c r="D35" s="28">
        <f t="shared" si="0"/>
        <v>0.27669777158774367</v>
      </c>
      <c r="E35" s="109">
        <f>D250</f>
        <v>2</v>
      </c>
      <c r="F35" s="43">
        <f t="shared" si="1"/>
        <v>0.19234893230349842</v>
      </c>
      <c r="G35" s="110">
        <f>F250</f>
        <v>2</v>
      </c>
      <c r="H35" s="41">
        <f t="shared" si="4"/>
        <v>0.32827625664078464</v>
      </c>
      <c r="I35" s="94">
        <f>H250</f>
        <v>3</v>
      </c>
      <c r="J35" s="36">
        <f t="shared" si="2"/>
        <v>0.11626992103374013</v>
      </c>
      <c r="K35" s="99">
        <f>J250</f>
        <v>1</v>
      </c>
      <c r="L35" s="21">
        <f t="shared" si="3"/>
        <v>0</v>
      </c>
      <c r="M35" s="102">
        <f>L250</f>
        <v>0</v>
      </c>
      <c r="N35" s="46">
        <f>AG35*X$18</f>
        <v>0</v>
      </c>
      <c r="O35" s="105">
        <f>N250</f>
        <v>0</v>
      </c>
      <c r="P35" s="39"/>
      <c r="Q35" s="116">
        <f>P250</f>
        <v>0</v>
      </c>
      <c r="R35" s="49" t="s">
        <v>64</v>
      </c>
      <c r="S35" s="11"/>
      <c r="T35" s="11"/>
      <c r="U35" s="11"/>
      <c r="V35" s="11"/>
      <c r="W35" s="11"/>
      <c r="X35" s="11"/>
      <c r="Y35" s="11"/>
      <c r="Z35" s="11"/>
      <c r="AA35" s="11"/>
      <c r="AB35" s="28">
        <v>0.28179999999999999</v>
      </c>
      <c r="AC35" s="43">
        <v>0.224</v>
      </c>
      <c r="AD35" s="41">
        <v>0.30659999999999998</v>
      </c>
      <c r="AE35" s="36">
        <v>0.1227</v>
      </c>
      <c r="AF35" s="21">
        <v>0</v>
      </c>
      <c r="AG35" s="46">
        <v>0</v>
      </c>
      <c r="AH35" s="39"/>
      <c r="AI35" s="49" t="s">
        <v>64</v>
      </c>
      <c r="AJ35" s="11"/>
      <c r="AM35">
        <v>7</v>
      </c>
      <c r="AN35" s="75">
        <f t="shared" si="12"/>
        <v>4.6106943891762819</v>
      </c>
      <c r="AO35" s="75">
        <f t="shared" si="11"/>
        <v>2.5589277601090417</v>
      </c>
      <c r="AP35" s="75">
        <f t="shared" si="11"/>
        <v>3.9661743242454315</v>
      </c>
      <c r="AQ35" s="75">
        <f t="shared" si="11"/>
        <v>2.3080709670802997</v>
      </c>
      <c r="AR35" s="75">
        <f t="shared" si="11"/>
        <v>0</v>
      </c>
      <c r="AS35" s="75">
        <f t="shared" si="11"/>
        <v>0</v>
      </c>
      <c r="AT35" s="75">
        <f t="shared" si="11"/>
        <v>0</v>
      </c>
    </row>
    <row r="36" spans="1:46" ht="17.25" thickTop="1" thickBot="1">
      <c r="A36" s="113"/>
      <c r="B36" s="96">
        <v>4</v>
      </c>
      <c r="C36" s="15" t="s">
        <v>23</v>
      </c>
      <c r="D36" s="28">
        <f t="shared" si="0"/>
        <v>0.34975069637883005</v>
      </c>
      <c r="E36" s="109">
        <f>D259</f>
        <v>2</v>
      </c>
      <c r="F36" s="43">
        <f t="shared" si="1"/>
        <v>0.21785233984552477</v>
      </c>
      <c r="G36" s="110">
        <f>F259</f>
        <v>1</v>
      </c>
      <c r="H36" s="41">
        <f t="shared" si="4"/>
        <v>0.23930118512464241</v>
      </c>
      <c r="I36" s="94">
        <f>H259</f>
        <v>1</v>
      </c>
      <c r="J36" s="36">
        <f t="shared" si="2"/>
        <v>0.12290308686288587</v>
      </c>
      <c r="K36" s="99">
        <f>J259</f>
        <v>0</v>
      </c>
      <c r="L36" s="21">
        <f t="shared" si="3"/>
        <v>0</v>
      </c>
      <c r="M36" s="102">
        <f>L259</f>
        <v>0</v>
      </c>
      <c r="N36" s="46"/>
      <c r="O36" s="105">
        <f>N259</f>
        <v>0</v>
      </c>
      <c r="P36" s="39"/>
      <c r="Q36" s="116">
        <f>P259</f>
        <v>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28">
        <v>0.35620000000000002</v>
      </c>
      <c r="AC36" s="43">
        <v>0.25369999999999998</v>
      </c>
      <c r="AD36" s="41">
        <v>0.2235</v>
      </c>
      <c r="AE36" s="36">
        <v>0.12970000000000001</v>
      </c>
      <c r="AF36" s="21">
        <v>0</v>
      </c>
      <c r="AG36" s="46"/>
      <c r="AH36" s="39"/>
      <c r="AI36" s="11"/>
      <c r="AJ36" s="11"/>
      <c r="AM36">
        <v>8</v>
      </c>
      <c r="AN36" s="75">
        <f t="shared" si="12"/>
        <v>4.0343575905292468</v>
      </c>
      <c r="AO36" s="75">
        <f t="shared" si="11"/>
        <v>2.2390617900954113</v>
      </c>
      <c r="AP36" s="75">
        <f t="shared" si="11"/>
        <v>3.4704025337147524</v>
      </c>
      <c r="AQ36" s="75">
        <f t="shared" si="11"/>
        <v>2.0195620961952621</v>
      </c>
      <c r="AR36" s="75">
        <f t="shared" si="11"/>
        <v>0</v>
      </c>
      <c r="AS36" s="75">
        <f t="shared" si="11"/>
        <v>0</v>
      </c>
      <c r="AT36" s="75">
        <f t="shared" si="11"/>
        <v>0</v>
      </c>
    </row>
    <row r="37" spans="1:46" ht="17.25" thickTop="1" thickBot="1">
      <c r="A37" s="113"/>
      <c r="B37" s="96">
        <v>4</v>
      </c>
      <c r="C37" s="15" t="s">
        <v>22</v>
      </c>
      <c r="D37" s="28">
        <f t="shared" si="0"/>
        <v>0.11056128133704735</v>
      </c>
      <c r="E37" s="109">
        <f>D267</f>
        <v>0</v>
      </c>
      <c r="F37" s="43">
        <f t="shared" si="1"/>
        <v>0.10707996365288507</v>
      </c>
      <c r="G37" s="110">
        <f>F267</f>
        <v>0</v>
      </c>
      <c r="H37" s="41">
        <f t="shared" si="4"/>
        <v>0.16424519820187986</v>
      </c>
      <c r="I37" s="94">
        <f>H267</f>
        <v>1</v>
      </c>
      <c r="J37" s="36">
        <f t="shared" si="2"/>
        <v>8.5188801148600141E-2</v>
      </c>
      <c r="K37" s="99">
        <f>J267</f>
        <v>0</v>
      </c>
      <c r="L37" s="21">
        <f t="shared" si="3"/>
        <v>0</v>
      </c>
      <c r="M37" s="102">
        <f>L267</f>
        <v>0</v>
      </c>
      <c r="N37" s="46">
        <f>AG37*X$13</f>
        <v>0.24279999999999999</v>
      </c>
      <c r="O37" s="105">
        <f>N267</f>
        <v>2</v>
      </c>
      <c r="P37" s="39">
        <f>AH37*X$16</f>
        <v>0.22259999999999999</v>
      </c>
      <c r="Q37" s="116">
        <f>P267</f>
        <v>1</v>
      </c>
      <c r="R37" s="49" t="s">
        <v>83</v>
      </c>
      <c r="S37" s="38" t="s">
        <v>71</v>
      </c>
      <c r="T37" s="11"/>
      <c r="U37" s="11"/>
      <c r="V37" s="11"/>
      <c r="W37" s="11"/>
      <c r="X37" s="11"/>
      <c r="Y37" s="11"/>
      <c r="Z37" s="11"/>
      <c r="AA37" s="11"/>
      <c r="AB37" s="28">
        <v>0.11260000000000001</v>
      </c>
      <c r="AC37" s="43">
        <v>0.12470000000000001</v>
      </c>
      <c r="AD37" s="41">
        <v>0.15340000000000001</v>
      </c>
      <c r="AE37" s="36">
        <v>8.9899999999999994E-2</v>
      </c>
      <c r="AF37" s="21"/>
      <c r="AG37" s="46">
        <v>0.24279999999999999</v>
      </c>
      <c r="AH37" s="39">
        <v>0.22259999999999999</v>
      </c>
      <c r="AI37" s="49" t="s">
        <v>60</v>
      </c>
      <c r="AJ37" s="38" t="s">
        <v>71</v>
      </c>
      <c r="AM37">
        <v>9</v>
      </c>
      <c r="AN37" s="75">
        <f t="shared" si="12"/>
        <v>3.586095636025997</v>
      </c>
      <c r="AO37" s="75">
        <f t="shared" si="11"/>
        <v>1.9902771467514766</v>
      </c>
      <c r="AP37" s="75">
        <f t="shared" si="11"/>
        <v>3.0848022521908911</v>
      </c>
      <c r="AQ37" s="75">
        <f t="shared" si="11"/>
        <v>1.7951663077291218</v>
      </c>
      <c r="AR37" s="75">
        <f t="shared" si="11"/>
        <v>0</v>
      </c>
      <c r="AS37" s="75">
        <f t="shared" si="11"/>
        <v>0</v>
      </c>
      <c r="AT37" s="75">
        <f t="shared" si="11"/>
        <v>0</v>
      </c>
    </row>
    <row r="38" spans="1:46" ht="17.25" thickTop="1" thickBot="1">
      <c r="A38" s="113"/>
      <c r="B38" s="96">
        <v>4</v>
      </c>
      <c r="C38" s="15" t="s">
        <v>21</v>
      </c>
      <c r="D38" s="28">
        <f t="shared" si="0"/>
        <v>0.41740320334261827</v>
      </c>
      <c r="E38" s="109">
        <f>D275</f>
        <v>2</v>
      </c>
      <c r="F38" s="43">
        <f t="shared" si="1"/>
        <v>0.20591640163562019</v>
      </c>
      <c r="G38" s="110">
        <f>F275</f>
        <v>1</v>
      </c>
      <c r="H38" s="41">
        <f t="shared" si="4"/>
        <v>0.20621659174499385</v>
      </c>
      <c r="I38" s="94">
        <f>H275</f>
        <v>1</v>
      </c>
      <c r="J38" s="36">
        <f t="shared" si="2"/>
        <v>7.2017229002153627E-2</v>
      </c>
      <c r="K38" s="99">
        <f>J275</f>
        <v>0</v>
      </c>
      <c r="L38" s="21">
        <f t="shared" si="3"/>
        <v>0</v>
      </c>
      <c r="M38" s="102">
        <f>L275</f>
        <v>0</v>
      </c>
      <c r="N38" s="46">
        <f>AG38*X$17</f>
        <v>3.5700000000000003E-2</v>
      </c>
      <c r="O38" s="105">
        <f>N275</f>
        <v>0</v>
      </c>
      <c r="P38" s="39"/>
      <c r="Q38" s="116">
        <f>P275</f>
        <v>0</v>
      </c>
      <c r="R38" s="49" t="s">
        <v>63</v>
      </c>
      <c r="S38" s="11"/>
      <c r="T38" s="11"/>
      <c r="U38" s="11"/>
      <c r="V38" s="11"/>
      <c r="W38" s="11"/>
      <c r="X38" s="11"/>
      <c r="Y38" s="11"/>
      <c r="Z38" s="11"/>
      <c r="AA38" s="11"/>
      <c r="AB38" s="28">
        <v>0.42509999999999998</v>
      </c>
      <c r="AC38" s="43">
        <v>0.23980000000000001</v>
      </c>
      <c r="AD38" s="41">
        <v>0.19259999999999999</v>
      </c>
      <c r="AE38" s="36">
        <v>7.5999999999999998E-2</v>
      </c>
      <c r="AF38" s="21"/>
      <c r="AG38" s="46">
        <v>3.5700000000000003E-2</v>
      </c>
      <c r="AH38" s="39"/>
      <c r="AI38" s="49" t="s">
        <v>63</v>
      </c>
      <c r="AJ38" s="11"/>
      <c r="AM38">
        <v>10</v>
      </c>
      <c r="AN38" s="75">
        <f t="shared" si="12"/>
        <v>3.2274860724233974</v>
      </c>
      <c r="AO38" s="75">
        <f t="shared" si="11"/>
        <v>1.791249432076329</v>
      </c>
      <c r="AP38" s="75">
        <f t="shared" si="11"/>
        <v>2.7763220269718021</v>
      </c>
      <c r="AQ38" s="75">
        <f t="shared" si="11"/>
        <v>1.6156496769562096</v>
      </c>
      <c r="AR38" s="75">
        <f t="shared" si="11"/>
        <v>0</v>
      </c>
      <c r="AS38" s="75">
        <f t="shared" si="11"/>
        <v>0</v>
      </c>
      <c r="AT38" s="75">
        <f t="shared" si="11"/>
        <v>0</v>
      </c>
    </row>
    <row r="39" spans="1:46" ht="17.25" thickTop="1" thickBot="1">
      <c r="A39" s="113"/>
      <c r="B39" s="96">
        <v>36</v>
      </c>
      <c r="C39" s="15" t="s">
        <v>20</v>
      </c>
      <c r="D39" s="28">
        <f t="shared" si="0"/>
        <v>0.32854178272980494</v>
      </c>
      <c r="E39" s="109">
        <f>D315</f>
        <v>12</v>
      </c>
      <c r="F39" s="43">
        <f t="shared" si="1"/>
        <v>0.15344979554747842</v>
      </c>
      <c r="G39" s="110">
        <f>F315</f>
        <v>6</v>
      </c>
      <c r="H39" s="41">
        <f t="shared" si="4"/>
        <v>0.27966653044544337</v>
      </c>
      <c r="I39" s="94">
        <f>H315</f>
        <v>11</v>
      </c>
      <c r="J39" s="36">
        <f t="shared" si="2"/>
        <v>0.1781478822684853</v>
      </c>
      <c r="K39" s="99">
        <f>J315</f>
        <v>7</v>
      </c>
      <c r="L39" s="21">
        <f t="shared" si="3"/>
        <v>0</v>
      </c>
      <c r="M39" s="102">
        <f>L315</f>
        <v>0</v>
      </c>
      <c r="N39" s="46"/>
      <c r="O39" s="105">
        <f>N315</f>
        <v>0</v>
      </c>
      <c r="P39" s="39"/>
      <c r="Q39" s="116">
        <f>P315</f>
        <v>0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28">
        <v>0.33460000000000001</v>
      </c>
      <c r="AC39" s="43">
        <v>0.1787</v>
      </c>
      <c r="AD39" s="41">
        <v>0.26119999999999999</v>
      </c>
      <c r="AE39" s="36">
        <v>0.188</v>
      </c>
      <c r="AF39" s="21">
        <v>0</v>
      </c>
      <c r="AG39" s="46"/>
      <c r="AH39" s="39"/>
      <c r="AI39" s="11"/>
      <c r="AJ39" s="11"/>
      <c r="AM39">
        <v>11</v>
      </c>
      <c r="AN39" s="75">
        <f t="shared" si="12"/>
        <v>2.9340782476576339</v>
      </c>
      <c r="AO39" s="75">
        <f t="shared" si="11"/>
        <v>1.6284085746148447</v>
      </c>
      <c r="AP39" s="75">
        <f t="shared" si="11"/>
        <v>2.5239291154289107</v>
      </c>
      <c r="AQ39" s="75">
        <f t="shared" si="11"/>
        <v>1.4687724335965542</v>
      </c>
      <c r="AR39" s="75">
        <f t="shared" si="11"/>
        <v>0</v>
      </c>
      <c r="AS39" s="75">
        <f t="shared" si="11"/>
        <v>0</v>
      </c>
      <c r="AT39" s="75">
        <f t="shared" si="11"/>
        <v>0</v>
      </c>
    </row>
    <row r="40" spans="1:46" ht="17.25" thickTop="1" thickBot="1">
      <c r="A40" s="113"/>
      <c r="B40" s="96">
        <v>11</v>
      </c>
      <c r="C40" s="15" t="s">
        <v>19</v>
      </c>
      <c r="D40" s="28">
        <f t="shared" ref="D40:D59" si="13">AB40*X$8</f>
        <v>0.28445473537604454</v>
      </c>
      <c r="E40" s="109">
        <f>D330</f>
        <v>3</v>
      </c>
      <c r="F40" s="43">
        <f t="shared" ref="F40:F59" si="14">AC40*X$9</f>
        <v>0.23116219900045437</v>
      </c>
      <c r="G40" s="110">
        <f>F330</f>
        <v>3</v>
      </c>
      <c r="H40" s="41">
        <f t="shared" si="4"/>
        <v>0.25578994687372292</v>
      </c>
      <c r="I40" s="94">
        <f>H330</f>
        <v>3</v>
      </c>
      <c r="J40" s="36">
        <f t="shared" ref="J40:J59" si="15">AE40*X$11</f>
        <v>0.16175448671931084</v>
      </c>
      <c r="K40" s="99">
        <f>J330</f>
        <v>2</v>
      </c>
      <c r="L40" s="21">
        <f t="shared" ref="L40:L59" si="16">AF40*X$12</f>
        <v>0</v>
      </c>
      <c r="M40" s="102">
        <f>L330</f>
        <v>0</v>
      </c>
      <c r="N40" s="46"/>
      <c r="O40" s="105">
        <f>N330</f>
        <v>0</v>
      </c>
      <c r="P40" s="39"/>
      <c r="Q40" s="116">
        <f>P330</f>
        <v>0</v>
      </c>
      <c r="R40" s="49" t="s">
        <v>67</v>
      </c>
      <c r="S40" s="11"/>
      <c r="T40" s="11"/>
      <c r="U40" s="11"/>
      <c r="V40" s="11"/>
      <c r="W40" s="11"/>
      <c r="X40" s="11"/>
      <c r="Y40" s="11"/>
      <c r="Z40" s="11"/>
      <c r="AA40" s="11"/>
      <c r="AB40" s="28">
        <v>0.28970000000000001</v>
      </c>
      <c r="AC40" s="43">
        <v>0.26919999999999999</v>
      </c>
      <c r="AD40" s="41">
        <v>0.2389</v>
      </c>
      <c r="AE40" s="36">
        <v>0.17069999999999999</v>
      </c>
      <c r="AF40" s="21">
        <v>0</v>
      </c>
      <c r="AG40" s="46">
        <v>0</v>
      </c>
      <c r="AH40" s="39"/>
      <c r="AI40" s="49" t="s">
        <v>67</v>
      </c>
      <c r="AJ40" s="11"/>
      <c r="AM40">
        <v>12</v>
      </c>
      <c r="AN40" s="75">
        <f t="shared" si="12"/>
        <v>2.6895717270194979</v>
      </c>
      <c r="AO40" s="75">
        <f t="shared" si="11"/>
        <v>1.4927078600636075</v>
      </c>
      <c r="AP40" s="75">
        <f t="shared" si="11"/>
        <v>2.3136016891431681</v>
      </c>
      <c r="AQ40" s="75">
        <f t="shared" si="11"/>
        <v>1.3463747307968414</v>
      </c>
      <c r="AR40" s="75">
        <f t="shared" si="11"/>
        <v>0</v>
      </c>
      <c r="AS40" s="75">
        <f t="shared" si="11"/>
        <v>0</v>
      </c>
      <c r="AT40" s="75">
        <f t="shared" si="11"/>
        <v>0</v>
      </c>
    </row>
    <row r="41" spans="1:46" ht="17.25" thickTop="1" thickBot="1">
      <c r="A41" s="113"/>
      <c r="B41" s="96">
        <v>1</v>
      </c>
      <c r="C41" s="15" t="s">
        <v>18</v>
      </c>
      <c r="D41" s="28">
        <f t="shared" si="13"/>
        <v>0.43134610027855147</v>
      </c>
      <c r="E41" s="109">
        <v>1</v>
      </c>
      <c r="F41" s="43">
        <f t="shared" si="14"/>
        <v>0.21115447523852798</v>
      </c>
      <c r="G41" s="110">
        <v>0</v>
      </c>
      <c r="H41" s="41">
        <f t="shared" ref="H41:H59" si="17">AD41*X$10</f>
        <v>0.13629995913363302</v>
      </c>
      <c r="I41" s="94">
        <v>0</v>
      </c>
      <c r="J41" s="36">
        <f t="shared" si="15"/>
        <v>0.14735104091888013</v>
      </c>
      <c r="K41" s="99">
        <v>0</v>
      </c>
      <c r="L41" s="21">
        <f t="shared" si="16"/>
        <v>0</v>
      </c>
      <c r="M41" s="102">
        <v>0</v>
      </c>
      <c r="N41" s="46"/>
      <c r="O41" s="105">
        <v>0</v>
      </c>
      <c r="P41" s="39"/>
      <c r="Q41" s="116">
        <v>0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28">
        <v>0.43930000000000002</v>
      </c>
      <c r="AC41" s="43">
        <v>0.24590000000000001</v>
      </c>
      <c r="AD41" s="41">
        <v>0.1273</v>
      </c>
      <c r="AE41" s="36">
        <v>0.1555</v>
      </c>
      <c r="AF41" s="21">
        <v>0</v>
      </c>
      <c r="AG41" s="46"/>
      <c r="AH41" s="39"/>
      <c r="AI41" s="11"/>
      <c r="AJ41" s="11"/>
      <c r="AN41" s="76">
        <f>COUNTIF(AN29:AN40,"&gt;="&amp;$AM28)</f>
        <v>4</v>
      </c>
      <c r="AO41" s="76">
        <f t="shared" ref="AO41:AT41" si="18">COUNTIF(AO29:AO40,"&gt;="&amp;$AM28)</f>
        <v>2</v>
      </c>
      <c r="AP41" s="76">
        <f t="shared" si="18"/>
        <v>4</v>
      </c>
      <c r="AQ41" s="76">
        <f t="shared" si="18"/>
        <v>2</v>
      </c>
      <c r="AR41" s="76">
        <f t="shared" si="18"/>
        <v>0</v>
      </c>
      <c r="AS41" s="76">
        <f t="shared" si="18"/>
        <v>0</v>
      </c>
      <c r="AT41" s="76">
        <f t="shared" si="18"/>
        <v>0</v>
      </c>
    </row>
    <row r="42" spans="1:46" ht="17.25" thickTop="1" thickBot="1">
      <c r="A42" s="113"/>
      <c r="B42" s="96">
        <v>10</v>
      </c>
      <c r="C42" s="15" t="s">
        <v>17</v>
      </c>
      <c r="D42" s="28">
        <f t="shared" si="13"/>
        <v>0.39707799442896929</v>
      </c>
      <c r="E42" s="109">
        <f>D344</f>
        <v>4</v>
      </c>
      <c r="F42" s="43">
        <f t="shared" si="14"/>
        <v>0.17448796001817357</v>
      </c>
      <c r="G42" s="110">
        <f>F344</f>
        <v>2</v>
      </c>
      <c r="H42" s="41">
        <f t="shared" si="17"/>
        <v>0.19583081324070289</v>
      </c>
      <c r="I42" s="94">
        <f>H344</f>
        <v>2</v>
      </c>
      <c r="J42" s="36">
        <f t="shared" si="15"/>
        <v>0.16744005743000717</v>
      </c>
      <c r="K42" s="99">
        <f>J344</f>
        <v>2</v>
      </c>
      <c r="L42" s="21">
        <f t="shared" si="16"/>
        <v>0</v>
      </c>
      <c r="M42" s="102">
        <f>L344</f>
        <v>0</v>
      </c>
      <c r="N42" s="46"/>
      <c r="O42" s="105">
        <f>N344</f>
        <v>0</v>
      </c>
      <c r="P42" s="39"/>
      <c r="Q42" s="116">
        <f>P344</f>
        <v>0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28">
        <v>0.40439999999999998</v>
      </c>
      <c r="AC42" s="43">
        <v>0.20319999999999999</v>
      </c>
      <c r="AD42" s="41">
        <v>0.18290000000000001</v>
      </c>
      <c r="AE42" s="36">
        <v>0.1767</v>
      </c>
      <c r="AF42" s="21">
        <v>0</v>
      </c>
      <c r="AG42" s="46"/>
      <c r="AH42" s="39"/>
      <c r="AI42" s="11"/>
      <c r="AJ42" s="11"/>
    </row>
    <row r="43" spans="1:46" ht="17.25" thickTop="1" thickBot="1">
      <c r="A43" s="113"/>
      <c r="B43" s="96">
        <v>5</v>
      </c>
      <c r="C43" s="15" t="s">
        <v>16</v>
      </c>
      <c r="D43" s="28">
        <f t="shared" si="13"/>
        <v>0.28406197771587738</v>
      </c>
      <c r="E43" s="109">
        <f>D353</f>
        <v>2</v>
      </c>
      <c r="F43" s="43">
        <f t="shared" si="14"/>
        <v>0.13335620172648796</v>
      </c>
      <c r="G43" s="110">
        <f>F353</f>
        <v>1</v>
      </c>
      <c r="H43" s="41">
        <f t="shared" si="17"/>
        <v>0.29015937883122189</v>
      </c>
      <c r="I43" s="94">
        <f>H353</f>
        <v>2</v>
      </c>
      <c r="J43" s="36">
        <f t="shared" si="15"/>
        <v>6.6805455850681969E-2</v>
      </c>
      <c r="K43" s="99">
        <f>J353</f>
        <v>0</v>
      </c>
      <c r="L43" s="21">
        <f t="shared" si="16"/>
        <v>0</v>
      </c>
      <c r="M43" s="102">
        <f>L353</f>
        <v>0</v>
      </c>
      <c r="N43" s="46">
        <f>AG43*X$19</f>
        <v>8.6800000000000002E-2</v>
      </c>
      <c r="O43" s="105">
        <f>N353</f>
        <v>0</v>
      </c>
      <c r="P43" s="39">
        <f>AH43*X$15</f>
        <v>9.9000000000000005E-2</v>
      </c>
      <c r="Q43" s="116">
        <f>P353</f>
        <v>0</v>
      </c>
      <c r="R43" s="49" t="s">
        <v>66</v>
      </c>
      <c r="S43" s="38" t="s">
        <v>84</v>
      </c>
      <c r="T43" s="11"/>
      <c r="U43" s="11"/>
      <c r="V43" s="11"/>
      <c r="W43" s="11"/>
      <c r="X43" s="11"/>
      <c r="Y43" s="11"/>
      <c r="Z43" s="11"/>
      <c r="AA43" s="11"/>
      <c r="AB43" s="28">
        <v>0.2893</v>
      </c>
      <c r="AC43" s="43">
        <v>0.15529999999999999</v>
      </c>
      <c r="AD43" s="41">
        <v>0.27100000000000002</v>
      </c>
      <c r="AE43" s="36">
        <v>7.0499999999999993E-2</v>
      </c>
      <c r="AF43" s="21">
        <v>0</v>
      </c>
      <c r="AG43" s="46">
        <v>8.6800000000000002E-2</v>
      </c>
      <c r="AH43" s="39">
        <v>9.9000000000000005E-2</v>
      </c>
      <c r="AI43" s="49" t="s">
        <v>66</v>
      </c>
      <c r="AJ43" s="38" t="s">
        <v>62</v>
      </c>
      <c r="AM43" s="4" t="s">
        <v>51</v>
      </c>
      <c r="AN43" s="31" t="s">
        <v>54</v>
      </c>
      <c r="AO43" s="33" t="s">
        <v>52</v>
      </c>
      <c r="AP43" s="40" t="s">
        <v>50</v>
      </c>
      <c r="AQ43" s="34" t="s">
        <v>48</v>
      </c>
      <c r="AR43" s="32" t="s">
        <v>70</v>
      </c>
      <c r="AS43" s="45" t="s">
        <v>73</v>
      </c>
    </row>
    <row r="44" spans="1:46" ht="17.25" thickTop="1" thickBot="1">
      <c r="A44" s="113"/>
      <c r="B44" s="96">
        <v>4</v>
      </c>
      <c r="C44" s="15" t="s">
        <v>15</v>
      </c>
      <c r="D44" s="28">
        <f t="shared" si="13"/>
        <v>0.44096866295264614</v>
      </c>
      <c r="E44" s="109">
        <f>D361</f>
        <v>2</v>
      </c>
      <c r="F44" s="43">
        <f t="shared" si="14"/>
        <v>0.19921853702862338</v>
      </c>
      <c r="G44" s="110">
        <f>F361</f>
        <v>1</v>
      </c>
      <c r="H44" s="41">
        <f t="shared" si="17"/>
        <v>0.19101266857376378</v>
      </c>
      <c r="I44" s="94">
        <f>H361</f>
        <v>1</v>
      </c>
      <c r="J44" s="36">
        <f t="shared" si="15"/>
        <v>7.4575735821966985E-2</v>
      </c>
      <c r="K44" s="99">
        <f>J361</f>
        <v>0</v>
      </c>
      <c r="L44" s="21">
        <f t="shared" si="16"/>
        <v>0</v>
      </c>
      <c r="M44" s="102">
        <f>L361</f>
        <v>0</v>
      </c>
      <c r="N44" s="46">
        <f>AG44*X$17</f>
        <v>3.3399999999999999E-2</v>
      </c>
      <c r="O44" s="105">
        <f>N361</f>
        <v>0</v>
      </c>
      <c r="P44" s="39"/>
      <c r="Q44" s="116">
        <f>P361</f>
        <v>0</v>
      </c>
      <c r="R44" s="49" t="s">
        <v>63</v>
      </c>
      <c r="S44" s="11"/>
      <c r="T44" s="11"/>
      <c r="U44" s="11"/>
      <c r="V44" s="11"/>
      <c r="W44" s="11"/>
      <c r="X44" s="11"/>
      <c r="Y44" s="11"/>
      <c r="Z44" s="11"/>
      <c r="AA44" s="11"/>
      <c r="AB44" s="28">
        <v>0.4491</v>
      </c>
      <c r="AC44" s="43">
        <v>0.23200000000000001</v>
      </c>
      <c r="AD44" s="41">
        <v>0.1784</v>
      </c>
      <c r="AE44" s="36">
        <v>7.8700000000000006E-2</v>
      </c>
      <c r="AF44" s="21">
        <v>0</v>
      </c>
      <c r="AG44" s="46">
        <v>3.3399999999999999E-2</v>
      </c>
      <c r="AH44" s="39"/>
      <c r="AI44" s="49" t="s">
        <v>63</v>
      </c>
      <c r="AJ44" s="11"/>
      <c r="AM44" s="56">
        <f>LARGE(AN45:AS50,6)</f>
        <v>12.450417827298049</v>
      </c>
      <c r="AN44" s="28">
        <f>D10</f>
        <v>0.37351253481894148</v>
      </c>
      <c r="AO44" s="43">
        <f>F10</f>
        <v>0.24764925034075422</v>
      </c>
      <c r="AP44" s="41">
        <f>H10</f>
        <v>0.1743097670617082</v>
      </c>
      <c r="AQ44" s="36">
        <f>J10</f>
        <v>0.13607465900933238</v>
      </c>
      <c r="AR44" s="21">
        <f>L10</f>
        <v>0</v>
      </c>
      <c r="AS44" s="46">
        <f>N10</f>
        <v>0</v>
      </c>
    </row>
    <row r="45" spans="1:46" ht="17.25" thickTop="1" thickBot="1">
      <c r="A45" s="113"/>
      <c r="B45" s="96">
        <v>3</v>
      </c>
      <c r="C45" s="15" t="s">
        <v>14</v>
      </c>
      <c r="D45" s="28">
        <f t="shared" si="13"/>
        <v>0.39609610027855147</v>
      </c>
      <c r="E45" s="109">
        <f>D368</f>
        <v>2</v>
      </c>
      <c r="F45" s="43">
        <f t="shared" si="14"/>
        <v>0.21089686506133579</v>
      </c>
      <c r="G45" s="110">
        <f>F368</f>
        <v>1</v>
      </c>
      <c r="H45" s="41">
        <f t="shared" si="17"/>
        <v>0.19165508786268901</v>
      </c>
      <c r="I45" s="94">
        <f>H368</f>
        <v>0</v>
      </c>
      <c r="J45" s="36">
        <f t="shared" si="15"/>
        <v>0.13417946877243361</v>
      </c>
      <c r="K45" s="99">
        <f>J368</f>
        <v>0</v>
      </c>
      <c r="L45" s="21">
        <f t="shared" si="16"/>
        <v>0</v>
      </c>
      <c r="M45" s="102">
        <f>L368</f>
        <v>0</v>
      </c>
      <c r="N45" s="46"/>
      <c r="O45" s="105">
        <f>N368</f>
        <v>0</v>
      </c>
      <c r="P45" s="39"/>
      <c r="Q45" s="116">
        <f>P368</f>
        <v>0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28">
        <v>0.40339999999999998</v>
      </c>
      <c r="AC45" s="43">
        <v>0.24560000000000001</v>
      </c>
      <c r="AD45" s="41">
        <v>0.17899999999999999</v>
      </c>
      <c r="AE45" s="36">
        <v>0.1416</v>
      </c>
      <c r="AF45" s="21">
        <v>0</v>
      </c>
      <c r="AG45" s="46"/>
      <c r="AH45" s="39"/>
      <c r="AI45" s="11"/>
      <c r="AJ45" s="11"/>
      <c r="AM45">
        <v>1</v>
      </c>
      <c r="AN45" s="73">
        <f t="shared" ref="AN45:AS45" si="19">AN44*100</f>
        <v>37.351253481894148</v>
      </c>
      <c r="AO45" s="73">
        <f t="shared" si="19"/>
        <v>24.764925034075421</v>
      </c>
      <c r="AP45" s="73">
        <f t="shared" si="19"/>
        <v>17.430976706170821</v>
      </c>
      <c r="AQ45" s="73">
        <f t="shared" si="19"/>
        <v>13.607465900933239</v>
      </c>
      <c r="AR45" s="73">
        <f t="shared" si="19"/>
        <v>0</v>
      </c>
      <c r="AS45" s="73">
        <f t="shared" si="19"/>
        <v>0</v>
      </c>
    </row>
    <row r="46" spans="1:46" ht="17.25" thickTop="1" thickBot="1">
      <c r="A46" s="113"/>
      <c r="B46" s="96">
        <v>7</v>
      </c>
      <c r="C46" s="15" t="s">
        <v>13</v>
      </c>
      <c r="D46" s="28">
        <f t="shared" si="13"/>
        <v>0.33836072423398322</v>
      </c>
      <c r="E46" s="109">
        <f>D379</f>
        <v>3</v>
      </c>
      <c r="F46" s="43">
        <f t="shared" si="14"/>
        <v>0.17878146297137668</v>
      </c>
      <c r="G46" s="110">
        <f>F379</f>
        <v>1</v>
      </c>
      <c r="H46" s="41">
        <f t="shared" si="17"/>
        <v>0.29926031875766246</v>
      </c>
      <c r="I46" s="94">
        <f>H379</f>
        <v>3</v>
      </c>
      <c r="J46" s="36">
        <f t="shared" si="15"/>
        <v>8.5283560660445082E-2</v>
      </c>
      <c r="K46" s="99">
        <f>J379</f>
        <v>0</v>
      </c>
      <c r="L46" s="21">
        <f t="shared" si="16"/>
        <v>0</v>
      </c>
      <c r="M46" s="102">
        <f>L379</f>
        <v>0</v>
      </c>
      <c r="N46" s="46">
        <f>AG46*X$17</f>
        <v>4.65E-2</v>
      </c>
      <c r="O46" s="105">
        <f>N379</f>
        <v>0</v>
      </c>
      <c r="P46" s="39"/>
      <c r="Q46" s="116">
        <f>P379</f>
        <v>0</v>
      </c>
      <c r="R46" s="49" t="s">
        <v>63</v>
      </c>
      <c r="S46" s="11"/>
      <c r="T46" s="11"/>
      <c r="U46" s="11"/>
      <c r="V46" s="11"/>
      <c r="W46" s="11"/>
      <c r="X46" s="11"/>
      <c r="Y46" s="11"/>
      <c r="Z46" s="11"/>
      <c r="AA46" s="11"/>
      <c r="AB46" s="28">
        <v>0.34460000000000002</v>
      </c>
      <c r="AC46" s="43">
        <v>0.2082</v>
      </c>
      <c r="AD46" s="41">
        <v>0.27950000000000003</v>
      </c>
      <c r="AE46" s="36">
        <v>0.09</v>
      </c>
      <c r="AF46" s="21">
        <v>0</v>
      </c>
      <c r="AG46" s="46">
        <v>4.65E-2</v>
      </c>
      <c r="AH46" s="39"/>
      <c r="AI46" s="49" t="s">
        <v>63</v>
      </c>
      <c r="AJ46" s="11"/>
      <c r="AM46">
        <v>2</v>
      </c>
      <c r="AN46" s="75">
        <f>AN$45/$AM46</f>
        <v>18.675626740947074</v>
      </c>
      <c r="AO46" s="75">
        <f>AO$45/$AM46</f>
        <v>12.382462517037711</v>
      </c>
      <c r="AP46" s="75">
        <f t="shared" ref="AP46:AS50" si="20">AP$45/$AM46</f>
        <v>8.7154883530854104</v>
      </c>
      <c r="AQ46" s="75">
        <f t="shared" si="20"/>
        <v>6.8037329504666193</v>
      </c>
      <c r="AR46" s="75">
        <f t="shared" si="20"/>
        <v>0</v>
      </c>
      <c r="AS46" s="75">
        <f t="shared" si="20"/>
        <v>0</v>
      </c>
    </row>
    <row r="47" spans="1:46" ht="17.25" thickTop="1" thickBot="1">
      <c r="A47" s="113"/>
      <c r="B47" s="96">
        <v>4</v>
      </c>
      <c r="C47" s="15" t="s">
        <v>12</v>
      </c>
      <c r="D47" s="28">
        <f t="shared" si="13"/>
        <v>0.41966155988857934</v>
      </c>
      <c r="E47" s="109">
        <f>D387</f>
        <v>2</v>
      </c>
      <c r="F47" s="43">
        <f t="shared" si="14"/>
        <v>0.18676737846433442</v>
      </c>
      <c r="G47" s="110">
        <f>F387</f>
        <v>1</v>
      </c>
      <c r="H47" s="41">
        <f t="shared" si="17"/>
        <v>0.16692194523906825</v>
      </c>
      <c r="I47" s="94">
        <f>H387</f>
        <v>1</v>
      </c>
      <c r="J47" s="36">
        <f t="shared" si="15"/>
        <v>0.1217659727207466</v>
      </c>
      <c r="K47" s="99">
        <f>J387</f>
        <v>0</v>
      </c>
      <c r="L47" s="21">
        <f t="shared" si="16"/>
        <v>0</v>
      </c>
      <c r="M47" s="102">
        <f>L387</f>
        <v>0</v>
      </c>
      <c r="N47" s="46"/>
      <c r="O47" s="105">
        <f>N387</f>
        <v>0</v>
      </c>
      <c r="P47" s="39"/>
      <c r="Q47" s="116">
        <f>P387</f>
        <v>0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28">
        <v>0.4274</v>
      </c>
      <c r="AC47" s="43">
        <v>0.2175</v>
      </c>
      <c r="AD47" s="41">
        <v>0.15590000000000001</v>
      </c>
      <c r="AE47" s="36">
        <v>0.1285</v>
      </c>
      <c r="AF47" s="21">
        <v>0</v>
      </c>
      <c r="AG47" s="46"/>
      <c r="AH47" s="39"/>
      <c r="AI47" s="11"/>
      <c r="AJ47" s="11"/>
      <c r="AM47">
        <v>3</v>
      </c>
      <c r="AN47" s="75">
        <f t="shared" ref="AN47:AO50" si="21">AN$45/$AM47</f>
        <v>12.450417827298049</v>
      </c>
      <c r="AO47" s="75">
        <f t="shared" si="21"/>
        <v>8.2549750113584732</v>
      </c>
      <c r="AP47" s="75">
        <f t="shared" si="20"/>
        <v>5.8103255687236066</v>
      </c>
      <c r="AQ47" s="75">
        <f t="shared" si="20"/>
        <v>4.5358219669777462</v>
      </c>
      <c r="AR47" s="75">
        <f t="shared" si="20"/>
        <v>0</v>
      </c>
      <c r="AS47" s="75">
        <f t="shared" si="20"/>
        <v>0</v>
      </c>
    </row>
    <row r="48" spans="1:46" ht="17.25" thickTop="1" thickBot="1">
      <c r="A48" s="113"/>
      <c r="B48" s="96">
        <v>7</v>
      </c>
      <c r="C48" s="15" t="s">
        <v>11</v>
      </c>
      <c r="D48" s="28">
        <f t="shared" si="13"/>
        <v>0.28406197771587738</v>
      </c>
      <c r="E48" s="109">
        <f>D398</f>
        <v>2</v>
      </c>
      <c r="F48" s="43">
        <f t="shared" si="14"/>
        <v>0.18496410722398912</v>
      </c>
      <c r="G48" s="110">
        <f>F398</f>
        <v>1</v>
      </c>
      <c r="H48" s="41">
        <f t="shared" si="17"/>
        <v>0.24786677564364529</v>
      </c>
      <c r="I48" s="94">
        <f>H398</f>
        <v>2</v>
      </c>
      <c r="J48" s="36">
        <f t="shared" si="15"/>
        <v>9.9592246949030863E-2</v>
      </c>
      <c r="K48" s="99">
        <f>J398</f>
        <v>1</v>
      </c>
      <c r="L48" s="21">
        <f t="shared" si="16"/>
        <v>0</v>
      </c>
      <c r="M48" s="102">
        <f>L398</f>
        <v>0</v>
      </c>
      <c r="N48" s="46">
        <f>AG48*X$18</f>
        <v>0.12570000000000001</v>
      </c>
      <c r="O48" s="105">
        <f>N398</f>
        <v>1</v>
      </c>
      <c r="P48" s="39"/>
      <c r="Q48" s="116">
        <f>P398</f>
        <v>0</v>
      </c>
      <c r="R48" s="49" t="s">
        <v>64</v>
      </c>
      <c r="S48" s="11"/>
      <c r="T48" s="11"/>
      <c r="U48" s="11"/>
      <c r="V48" s="11"/>
      <c r="W48" s="11"/>
      <c r="X48" s="11"/>
      <c r="Y48" s="11"/>
      <c r="Z48" s="11"/>
      <c r="AA48" s="11"/>
      <c r="AB48" s="28">
        <v>0.2893</v>
      </c>
      <c r="AC48" s="43">
        <v>0.21540000000000001</v>
      </c>
      <c r="AD48" s="41">
        <v>0.23150000000000001</v>
      </c>
      <c r="AE48" s="36">
        <v>0.1051</v>
      </c>
      <c r="AF48" s="21">
        <v>0</v>
      </c>
      <c r="AG48" s="46">
        <v>0.12570000000000001</v>
      </c>
      <c r="AH48" s="39"/>
      <c r="AI48" s="49" t="s">
        <v>64</v>
      </c>
      <c r="AJ48" s="11"/>
      <c r="AM48">
        <v>4</v>
      </c>
      <c r="AN48" s="75">
        <f t="shared" si="21"/>
        <v>9.3378133704735369</v>
      </c>
      <c r="AO48" s="75">
        <f t="shared" si="21"/>
        <v>6.1912312585188554</v>
      </c>
      <c r="AP48" s="75">
        <f t="shared" si="20"/>
        <v>4.3577441765427052</v>
      </c>
      <c r="AQ48" s="75">
        <f t="shared" si="20"/>
        <v>3.4018664752333097</v>
      </c>
      <c r="AR48" s="75">
        <f t="shared" si="20"/>
        <v>0</v>
      </c>
      <c r="AS48" s="75">
        <f t="shared" si="20"/>
        <v>0</v>
      </c>
    </row>
    <row r="49" spans="1:46" ht="17.25" thickTop="1" thickBot="1">
      <c r="A49" s="113"/>
      <c r="B49" s="96">
        <v>3</v>
      </c>
      <c r="C49" s="15" t="s">
        <v>10</v>
      </c>
      <c r="D49" s="28">
        <f t="shared" si="13"/>
        <v>0.38725905292479101</v>
      </c>
      <c r="E49" s="109">
        <f>D405</f>
        <v>2</v>
      </c>
      <c r="F49" s="43">
        <f t="shared" si="14"/>
        <v>0.18487823716492505</v>
      </c>
      <c r="G49" s="110">
        <f>F405</f>
        <v>0</v>
      </c>
      <c r="H49" s="41">
        <f t="shared" si="17"/>
        <v>0.19625909276665304</v>
      </c>
      <c r="I49" s="94">
        <f>H405</f>
        <v>1</v>
      </c>
      <c r="J49" s="36">
        <f t="shared" si="15"/>
        <v>0.16165972720746591</v>
      </c>
      <c r="K49" s="99">
        <f>J405</f>
        <v>0</v>
      </c>
      <c r="L49" s="21">
        <f t="shared" si="16"/>
        <v>0</v>
      </c>
      <c r="M49" s="102">
        <f>L405</f>
        <v>0</v>
      </c>
      <c r="N49" s="46"/>
      <c r="O49" s="105">
        <f>N405</f>
        <v>0</v>
      </c>
      <c r="P49" s="39"/>
      <c r="Q49" s="116">
        <f>P405</f>
        <v>0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28">
        <v>0.39439999999999997</v>
      </c>
      <c r="AC49" s="43">
        <v>0.21529999999999999</v>
      </c>
      <c r="AD49" s="41">
        <v>0.18329999999999999</v>
      </c>
      <c r="AE49" s="36">
        <v>0.1706</v>
      </c>
      <c r="AF49" s="21">
        <v>0</v>
      </c>
      <c r="AG49" s="46"/>
      <c r="AH49" s="39"/>
      <c r="AI49" s="11"/>
      <c r="AJ49" s="11"/>
      <c r="AM49">
        <v>5</v>
      </c>
      <c r="AN49" s="75">
        <f t="shared" si="21"/>
        <v>7.4702506963788293</v>
      </c>
      <c r="AO49" s="75">
        <f t="shared" si="21"/>
        <v>4.9529850068150845</v>
      </c>
      <c r="AP49" s="75">
        <f t="shared" si="20"/>
        <v>3.486195341234164</v>
      </c>
      <c r="AQ49" s="75">
        <f t="shared" si="20"/>
        <v>2.7214931801866475</v>
      </c>
      <c r="AR49" s="75">
        <f t="shared" si="20"/>
        <v>0</v>
      </c>
      <c r="AS49" s="75">
        <f t="shared" si="20"/>
        <v>0</v>
      </c>
    </row>
    <row r="50" spans="1:46" ht="17.25" thickTop="1" thickBot="1">
      <c r="A50" s="113"/>
      <c r="B50" s="96">
        <v>12</v>
      </c>
      <c r="C50" s="15" t="s">
        <v>9</v>
      </c>
      <c r="D50" s="28">
        <f t="shared" si="13"/>
        <v>0.24733913649025066</v>
      </c>
      <c r="E50" s="109">
        <f>D421</f>
        <v>3</v>
      </c>
      <c r="F50" s="43">
        <f t="shared" si="14"/>
        <v>0.29161472058155385</v>
      </c>
      <c r="G50" s="110">
        <f>F421</f>
        <v>4</v>
      </c>
      <c r="H50" s="41">
        <f t="shared" si="17"/>
        <v>0.26456967715570084</v>
      </c>
      <c r="I50" s="94">
        <f>H421</f>
        <v>4</v>
      </c>
      <c r="J50" s="36">
        <f t="shared" si="15"/>
        <v>0.12337688442211056</v>
      </c>
      <c r="K50" s="99">
        <f>J421</f>
        <v>1</v>
      </c>
      <c r="L50" s="21">
        <f t="shared" si="16"/>
        <v>0</v>
      </c>
      <c r="M50" s="102">
        <f>L421</f>
        <v>0</v>
      </c>
      <c r="N50" s="46"/>
      <c r="O50" s="105">
        <f>N421</f>
        <v>0</v>
      </c>
      <c r="P50" s="39"/>
      <c r="Q50" s="116">
        <f>P421</f>
        <v>0</v>
      </c>
      <c r="R50" s="49" t="s">
        <v>67</v>
      </c>
      <c r="S50" s="11"/>
      <c r="T50" s="11"/>
      <c r="U50" s="11"/>
      <c r="V50" s="11"/>
      <c r="W50" s="11"/>
      <c r="X50" s="11"/>
      <c r="Y50" s="11"/>
      <c r="Z50" s="11"/>
      <c r="AA50" s="11"/>
      <c r="AB50" s="28">
        <v>0.25190000000000001</v>
      </c>
      <c r="AC50" s="43">
        <v>0.33960000000000001</v>
      </c>
      <c r="AD50" s="41">
        <v>0.24709999999999999</v>
      </c>
      <c r="AE50" s="36">
        <v>0.13020000000000001</v>
      </c>
      <c r="AF50" s="21">
        <v>0</v>
      </c>
      <c r="AG50" s="46">
        <v>0</v>
      </c>
      <c r="AH50" s="39"/>
      <c r="AI50" s="49" t="s">
        <v>67</v>
      </c>
      <c r="AJ50" s="11"/>
      <c r="AM50">
        <v>6</v>
      </c>
      <c r="AN50" s="75">
        <f t="shared" si="21"/>
        <v>6.2252089136490243</v>
      </c>
      <c r="AO50" s="75">
        <f t="shared" si="21"/>
        <v>4.1274875056792366</v>
      </c>
      <c r="AP50" s="75">
        <f t="shared" si="20"/>
        <v>2.9051627843618033</v>
      </c>
      <c r="AQ50" s="75">
        <f t="shared" si="20"/>
        <v>2.2679109834888731</v>
      </c>
      <c r="AR50" s="75">
        <f t="shared" si="20"/>
        <v>0</v>
      </c>
      <c r="AS50" s="75">
        <f t="shared" si="20"/>
        <v>0</v>
      </c>
    </row>
    <row r="51" spans="1:46" ht="17.25" thickTop="1" thickBot="1">
      <c r="A51" s="113"/>
      <c r="B51" s="96">
        <v>2</v>
      </c>
      <c r="C51" s="15" t="s">
        <v>8</v>
      </c>
      <c r="D51" s="28">
        <f t="shared" si="13"/>
        <v>0.37960027855153194</v>
      </c>
      <c r="E51" s="109">
        <f>D427</f>
        <v>1</v>
      </c>
      <c r="F51" s="43">
        <f t="shared" si="14"/>
        <v>0.20454248069059519</v>
      </c>
      <c r="G51" s="110">
        <f>F427</f>
        <v>0</v>
      </c>
      <c r="H51" s="41">
        <f t="shared" si="17"/>
        <v>0.20964282795259501</v>
      </c>
      <c r="I51" s="94">
        <f>H427</f>
        <v>1</v>
      </c>
      <c r="J51" s="36">
        <f t="shared" si="15"/>
        <v>0.14375017946877244</v>
      </c>
      <c r="K51" s="99">
        <f>J427</f>
        <v>0</v>
      </c>
      <c r="L51" s="21">
        <f t="shared" si="16"/>
        <v>0</v>
      </c>
      <c r="M51" s="102">
        <f>L427</f>
        <v>0</v>
      </c>
      <c r="N51" s="46"/>
      <c r="O51" s="105">
        <f>N427</f>
        <v>0</v>
      </c>
      <c r="P51" s="39"/>
      <c r="Q51" s="116">
        <f>P427</f>
        <v>0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28">
        <v>0.3866</v>
      </c>
      <c r="AC51" s="43">
        <v>0.2382</v>
      </c>
      <c r="AD51" s="41">
        <v>0.1958</v>
      </c>
      <c r="AE51" s="36">
        <v>0.1517</v>
      </c>
      <c r="AF51" s="21">
        <v>0</v>
      </c>
      <c r="AG51" s="46"/>
      <c r="AH51" s="39"/>
      <c r="AI51" s="11"/>
      <c r="AJ51" s="11"/>
      <c r="AN51" s="76">
        <f t="shared" ref="AN51:AS51" si="22">COUNTIF(AN45:AN50,"&gt;="&amp;$AM44)</f>
        <v>3</v>
      </c>
      <c r="AO51" s="76">
        <f t="shared" si="22"/>
        <v>1</v>
      </c>
      <c r="AP51" s="76">
        <f t="shared" si="22"/>
        <v>1</v>
      </c>
      <c r="AQ51" s="76">
        <f t="shared" si="22"/>
        <v>1</v>
      </c>
      <c r="AR51" s="76">
        <f t="shared" si="22"/>
        <v>0</v>
      </c>
      <c r="AS51" s="76">
        <f t="shared" si="22"/>
        <v>0</v>
      </c>
    </row>
    <row r="52" spans="1:46" ht="17.25" thickTop="1" thickBot="1">
      <c r="A52" s="113"/>
      <c r="B52" s="96">
        <v>6</v>
      </c>
      <c r="C52" s="15" t="s">
        <v>7</v>
      </c>
      <c r="D52" s="28">
        <f t="shared" si="13"/>
        <v>0.11998746518105848</v>
      </c>
      <c r="E52" s="109">
        <f>D437</f>
        <v>1</v>
      </c>
      <c r="F52" s="43">
        <f t="shared" si="14"/>
        <v>0.13567469332121765</v>
      </c>
      <c r="G52" s="110">
        <f>F437</f>
        <v>1</v>
      </c>
      <c r="H52" s="41">
        <f t="shared" si="17"/>
        <v>0.22109930527176133</v>
      </c>
      <c r="I52" s="94">
        <f>H437</f>
        <v>1</v>
      </c>
      <c r="J52" s="36">
        <f t="shared" si="15"/>
        <v>0.13484278535534819</v>
      </c>
      <c r="K52" s="99">
        <f>J437</f>
        <v>1</v>
      </c>
      <c r="L52" s="21">
        <f t="shared" si="16"/>
        <v>0</v>
      </c>
      <c r="M52" s="102">
        <f>L437</f>
        <v>0</v>
      </c>
      <c r="N52" s="46">
        <f>AG52*X$13</f>
        <v>0.15310000000000001</v>
      </c>
      <c r="O52" s="105">
        <f>N437</f>
        <v>1</v>
      </c>
      <c r="P52" s="39">
        <f>AH52*X$16</f>
        <v>0.17480000000000001</v>
      </c>
      <c r="Q52" s="116">
        <f>P437</f>
        <v>1</v>
      </c>
      <c r="R52" s="49" t="s">
        <v>83</v>
      </c>
      <c r="S52" s="38" t="s">
        <v>71</v>
      </c>
      <c r="T52" s="11"/>
      <c r="U52" s="11"/>
      <c r="V52" s="11"/>
      <c r="W52" s="11"/>
      <c r="X52" s="11"/>
      <c r="Y52" s="11"/>
      <c r="Z52" s="11"/>
      <c r="AA52" s="11"/>
      <c r="AB52" s="28">
        <v>0.1222</v>
      </c>
      <c r="AC52" s="43">
        <v>0.158</v>
      </c>
      <c r="AD52" s="41">
        <v>0.20649999999999999</v>
      </c>
      <c r="AE52" s="36">
        <v>0.14230000000000001</v>
      </c>
      <c r="AF52" s="21"/>
      <c r="AG52" s="46">
        <v>0.15310000000000001</v>
      </c>
      <c r="AH52" s="39">
        <v>0.17480000000000001</v>
      </c>
      <c r="AI52" s="49" t="s">
        <v>60</v>
      </c>
      <c r="AJ52" s="38" t="s">
        <v>71</v>
      </c>
    </row>
    <row r="53" spans="1:46" ht="17.25" thickTop="1" thickBot="1">
      <c r="A53" s="113"/>
      <c r="B53" s="96">
        <v>3</v>
      </c>
      <c r="C53" s="15" t="s">
        <v>6</v>
      </c>
      <c r="D53" s="28">
        <f t="shared" si="13"/>
        <v>0.35799860724233973</v>
      </c>
      <c r="E53" s="109">
        <f>D444</f>
        <v>1</v>
      </c>
      <c r="F53" s="43">
        <f t="shared" si="14"/>
        <v>0.22017083144025446</v>
      </c>
      <c r="G53" s="110">
        <f>F444</f>
        <v>1</v>
      </c>
      <c r="H53" s="41">
        <f t="shared" si="17"/>
        <v>0.21681651001225993</v>
      </c>
      <c r="I53" s="94">
        <f>H444</f>
        <v>1</v>
      </c>
      <c r="J53" s="36">
        <f t="shared" si="15"/>
        <v>0.13948600143575018</v>
      </c>
      <c r="K53" s="99">
        <f>J444</f>
        <v>0</v>
      </c>
      <c r="L53" s="21">
        <f t="shared" si="16"/>
        <v>0</v>
      </c>
      <c r="M53" s="102">
        <f>L444</f>
        <v>0</v>
      </c>
      <c r="N53" s="46"/>
      <c r="O53" s="105">
        <f>N444</f>
        <v>0</v>
      </c>
      <c r="P53" s="39"/>
      <c r="Q53" s="116">
        <f>P444</f>
        <v>0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28">
        <v>0.36459999999999998</v>
      </c>
      <c r="AC53" s="43">
        <v>0.25640000000000002</v>
      </c>
      <c r="AD53" s="41">
        <v>0.20250000000000001</v>
      </c>
      <c r="AE53" s="36">
        <v>0.1472</v>
      </c>
      <c r="AF53" s="21">
        <v>0</v>
      </c>
      <c r="AG53" s="46"/>
      <c r="AH53" s="39"/>
      <c r="AI53" s="11"/>
      <c r="AJ53" s="11"/>
      <c r="AM53" s="15" t="s">
        <v>49</v>
      </c>
      <c r="AN53" s="31" t="s">
        <v>54</v>
      </c>
      <c r="AO53" s="33" t="s">
        <v>52</v>
      </c>
      <c r="AP53" s="40" t="s">
        <v>50</v>
      </c>
      <c r="AQ53" s="34" t="s">
        <v>48</v>
      </c>
      <c r="AR53" s="32" t="s">
        <v>70</v>
      </c>
      <c r="AS53" s="45" t="s">
        <v>73</v>
      </c>
      <c r="AT53" s="47" t="s">
        <v>74</v>
      </c>
    </row>
    <row r="54" spans="1:46" ht="17.25" thickTop="1" thickBot="1">
      <c r="A54" s="113"/>
      <c r="B54" s="96">
        <v>6</v>
      </c>
      <c r="C54" s="15" t="s">
        <v>5</v>
      </c>
      <c r="D54" s="28">
        <f t="shared" si="13"/>
        <v>0.38087674094707519</v>
      </c>
      <c r="E54" s="109">
        <f>D454</f>
        <v>3</v>
      </c>
      <c r="F54" s="43">
        <f t="shared" si="14"/>
        <v>0.23837528396183558</v>
      </c>
      <c r="G54" s="110">
        <f>F454</f>
        <v>1</v>
      </c>
      <c r="H54" s="41">
        <f t="shared" si="17"/>
        <v>0.18351777686963627</v>
      </c>
      <c r="I54" s="94">
        <f>H454</f>
        <v>1</v>
      </c>
      <c r="J54" s="36">
        <f t="shared" si="15"/>
        <v>0.13076812634601581</v>
      </c>
      <c r="K54" s="99">
        <f>J454</f>
        <v>1</v>
      </c>
      <c r="L54" s="21">
        <f t="shared" si="16"/>
        <v>0</v>
      </c>
      <c r="M54" s="102">
        <f>L454</f>
        <v>0</v>
      </c>
      <c r="N54" s="46"/>
      <c r="O54" s="105">
        <f>N454</f>
        <v>0</v>
      </c>
      <c r="P54" s="39"/>
      <c r="Q54" s="116">
        <f>P454</f>
        <v>0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28">
        <v>0.38790000000000002</v>
      </c>
      <c r="AC54" s="43">
        <v>0.27760000000000001</v>
      </c>
      <c r="AD54" s="41">
        <v>0.1714</v>
      </c>
      <c r="AE54" s="36">
        <v>0.13800000000000001</v>
      </c>
      <c r="AF54" s="21">
        <v>0</v>
      </c>
      <c r="AG54" s="46"/>
      <c r="AH54" s="39"/>
      <c r="AI54" s="11"/>
      <c r="AJ54" s="11"/>
      <c r="AM54" s="56">
        <f>LARGE(AN55:AT58,4)</f>
        <v>15.83</v>
      </c>
      <c r="AN54" s="28">
        <f>D11</f>
        <v>0.1845961002785515</v>
      </c>
      <c r="AO54" s="43">
        <f>F11</f>
        <v>0.12150613357564743</v>
      </c>
      <c r="AP54" s="41">
        <f>H11</f>
        <v>0.3297752349816101</v>
      </c>
      <c r="AQ54" s="36">
        <f>J11</f>
        <v>5.5529073941134245E-2</v>
      </c>
      <c r="AR54" s="21">
        <f>L11</f>
        <v>0</v>
      </c>
      <c r="AS54" s="46">
        <f>N11</f>
        <v>0.1583</v>
      </c>
      <c r="AT54" s="39">
        <f>P11</f>
        <v>0.11849999999999999</v>
      </c>
    </row>
    <row r="55" spans="1:46" ht="17.25" thickTop="1" thickBot="1">
      <c r="A55" s="113"/>
      <c r="B55" s="96">
        <v>16</v>
      </c>
      <c r="C55" s="15" t="s">
        <v>4</v>
      </c>
      <c r="D55" s="28">
        <f t="shared" si="13"/>
        <v>0.29672841225626739</v>
      </c>
      <c r="E55" s="109">
        <f>D474</f>
        <v>5</v>
      </c>
      <c r="F55" s="43">
        <f t="shared" si="14"/>
        <v>0.16186506133575648</v>
      </c>
      <c r="G55" s="110">
        <f>F474</f>
        <v>3</v>
      </c>
      <c r="H55" s="41">
        <f t="shared" si="17"/>
        <v>0.34005394360441354</v>
      </c>
      <c r="I55" s="94">
        <f>H474</f>
        <v>6</v>
      </c>
      <c r="J55" s="36">
        <f t="shared" si="15"/>
        <v>0.14337114142139268</v>
      </c>
      <c r="K55" s="99">
        <f>J474</f>
        <v>2</v>
      </c>
      <c r="L55" s="21">
        <f t="shared" si="16"/>
        <v>0</v>
      </c>
      <c r="M55" s="102">
        <f>L474</f>
        <v>0</v>
      </c>
      <c r="N55" s="46"/>
      <c r="O55" s="105">
        <f>N474</f>
        <v>0</v>
      </c>
      <c r="P55" s="39">
        <f>AH55*X$16</f>
        <v>0</v>
      </c>
      <c r="Q55" s="116">
        <f>P474</f>
        <v>0</v>
      </c>
      <c r="R55" s="49" t="s">
        <v>72</v>
      </c>
      <c r="S55" s="38" t="s">
        <v>71</v>
      </c>
      <c r="T55" s="11"/>
      <c r="Z55" s="11"/>
      <c r="AA55" s="11"/>
      <c r="AB55" s="28">
        <v>0.30220000000000002</v>
      </c>
      <c r="AC55" s="43">
        <v>0.1885</v>
      </c>
      <c r="AD55" s="41">
        <v>0.31759999999999999</v>
      </c>
      <c r="AE55" s="36">
        <v>0.15129999999999999</v>
      </c>
      <c r="AF55" s="21">
        <v>0</v>
      </c>
      <c r="AG55" s="46">
        <v>0</v>
      </c>
      <c r="AH55" s="39">
        <v>0</v>
      </c>
      <c r="AI55" s="49" t="s">
        <v>72</v>
      </c>
      <c r="AJ55" s="38" t="s">
        <v>71</v>
      </c>
      <c r="AM55">
        <v>1</v>
      </c>
      <c r="AN55" s="73">
        <f>AN54*100</f>
        <v>18.459610027855149</v>
      </c>
      <c r="AO55" s="73">
        <f t="shared" ref="AO55:AT55" si="23">AO54*100</f>
        <v>12.150613357564744</v>
      </c>
      <c r="AP55" s="73">
        <f t="shared" si="23"/>
        <v>32.977523498161013</v>
      </c>
      <c r="AQ55" s="73">
        <f t="shared" si="23"/>
        <v>5.5529073941134248</v>
      </c>
      <c r="AR55" s="73">
        <f t="shared" si="23"/>
        <v>0</v>
      </c>
      <c r="AS55" s="73">
        <f t="shared" si="23"/>
        <v>15.83</v>
      </c>
      <c r="AT55" s="73">
        <f t="shared" si="23"/>
        <v>11.85</v>
      </c>
    </row>
    <row r="56" spans="1:46" ht="17.25" thickTop="1" thickBot="1">
      <c r="A56" s="113"/>
      <c r="B56" s="96">
        <v>5</v>
      </c>
      <c r="C56" s="15" t="s">
        <v>3</v>
      </c>
      <c r="D56" s="28">
        <f t="shared" si="13"/>
        <v>0.36290807799442887</v>
      </c>
      <c r="E56" s="109">
        <f>D483</f>
        <v>2</v>
      </c>
      <c r="F56" s="43">
        <f t="shared" si="14"/>
        <v>0.18539345751930944</v>
      </c>
      <c r="G56" s="110">
        <f>F483</f>
        <v>1</v>
      </c>
      <c r="H56" s="41">
        <f t="shared" si="17"/>
        <v>0.22142051491622394</v>
      </c>
      <c r="I56" s="94">
        <f>H483</f>
        <v>1</v>
      </c>
      <c r="J56" s="36">
        <f t="shared" si="15"/>
        <v>0.1621335247666906</v>
      </c>
      <c r="K56" s="99">
        <f>J483</f>
        <v>1</v>
      </c>
      <c r="L56" s="21">
        <f t="shared" si="16"/>
        <v>0</v>
      </c>
      <c r="M56" s="102">
        <f>L483</f>
        <v>0</v>
      </c>
      <c r="N56" s="46"/>
      <c r="O56" s="105">
        <f>N483</f>
        <v>0</v>
      </c>
      <c r="P56" s="39"/>
      <c r="Q56" s="116">
        <f>P483</f>
        <v>0</v>
      </c>
      <c r="R56" s="11"/>
      <c r="S56" s="11"/>
      <c r="T56" s="11"/>
      <c r="Z56" s="11"/>
      <c r="AA56" s="11"/>
      <c r="AB56" s="28">
        <v>0.36959999999999998</v>
      </c>
      <c r="AC56" s="43">
        <v>0.21590000000000001</v>
      </c>
      <c r="AD56" s="41">
        <v>0.20680000000000001</v>
      </c>
      <c r="AE56" s="36">
        <v>0.1711</v>
      </c>
      <c r="AF56" s="21">
        <v>0</v>
      </c>
      <c r="AG56" s="46"/>
      <c r="AH56" s="39"/>
      <c r="AI56" s="11"/>
      <c r="AJ56" s="11"/>
      <c r="AM56">
        <v>2</v>
      </c>
      <c r="AN56" s="75">
        <f>AN$55/$AM56</f>
        <v>9.2298050139275745</v>
      </c>
      <c r="AO56" s="75">
        <f t="shared" ref="AO56:AT58" si="24">AO$55/$AM56</f>
        <v>6.075306678782372</v>
      </c>
      <c r="AP56" s="75">
        <f t="shared" si="24"/>
        <v>16.488761749080506</v>
      </c>
      <c r="AQ56" s="75">
        <f t="shared" si="24"/>
        <v>2.7764536970567124</v>
      </c>
      <c r="AR56" s="75">
        <f t="shared" si="24"/>
        <v>0</v>
      </c>
      <c r="AS56" s="75">
        <f t="shared" si="24"/>
        <v>7.915</v>
      </c>
      <c r="AT56" s="75">
        <f t="shared" si="24"/>
        <v>5.9249999999999998</v>
      </c>
    </row>
    <row r="57" spans="1:46" ht="17.25" thickTop="1" thickBot="1">
      <c r="A57" s="113"/>
      <c r="B57" s="96">
        <v>3</v>
      </c>
      <c r="C57" s="15" t="s">
        <v>2</v>
      </c>
      <c r="D57" s="28">
        <f t="shared" si="13"/>
        <v>0.41809052924791079</v>
      </c>
      <c r="E57" s="109">
        <f>D490</f>
        <v>2</v>
      </c>
      <c r="F57" s="43">
        <f t="shared" si="14"/>
        <v>0.19732939572921401</v>
      </c>
      <c r="G57" s="110">
        <f>F490</f>
        <v>0</v>
      </c>
      <c r="H57" s="41">
        <f t="shared" si="17"/>
        <v>0.20204086636697999</v>
      </c>
      <c r="I57" s="94">
        <f>H490</f>
        <v>1</v>
      </c>
      <c r="J57" s="36">
        <f t="shared" si="15"/>
        <v>0.12242928930366118</v>
      </c>
      <c r="K57" s="99">
        <f>J490</f>
        <v>0</v>
      </c>
      <c r="L57" s="21">
        <f t="shared" si="16"/>
        <v>0</v>
      </c>
      <c r="M57" s="102">
        <f>L490</f>
        <v>0</v>
      </c>
      <c r="N57" s="46"/>
      <c r="O57" s="105">
        <f>N490</f>
        <v>0</v>
      </c>
      <c r="P57" s="39"/>
      <c r="Q57" s="116">
        <f>P490</f>
        <v>0</v>
      </c>
      <c r="R57" s="11"/>
      <c r="S57" s="11"/>
      <c r="T57" s="11"/>
      <c r="Z57" s="11"/>
      <c r="AA57" s="11"/>
      <c r="AB57" s="28">
        <v>0.42580000000000001</v>
      </c>
      <c r="AC57" s="43">
        <v>0.2298</v>
      </c>
      <c r="AD57" s="41">
        <v>0.18870000000000001</v>
      </c>
      <c r="AE57" s="36">
        <v>0.12920000000000001</v>
      </c>
      <c r="AF57" s="21">
        <v>0</v>
      </c>
      <c r="AG57" s="46"/>
      <c r="AH57" s="39"/>
      <c r="AI57" s="11"/>
      <c r="AJ57" s="11"/>
      <c r="AM57">
        <v>3</v>
      </c>
      <c r="AN57" s="75">
        <f>AN$55/$AM57</f>
        <v>6.153203342618383</v>
      </c>
      <c r="AO57" s="75">
        <f t="shared" si="24"/>
        <v>4.050204452521581</v>
      </c>
      <c r="AP57" s="75">
        <f t="shared" si="24"/>
        <v>10.992507832720337</v>
      </c>
      <c r="AQ57" s="75">
        <f t="shared" si="24"/>
        <v>1.8509691313711416</v>
      </c>
      <c r="AR57" s="75">
        <f t="shared" si="24"/>
        <v>0</v>
      </c>
      <c r="AS57" s="75">
        <f t="shared" si="24"/>
        <v>5.2766666666666664</v>
      </c>
      <c r="AT57" s="75">
        <f t="shared" si="24"/>
        <v>3.9499999999999997</v>
      </c>
    </row>
    <row r="58" spans="1:46" ht="17.25" thickTop="1" thickBot="1">
      <c r="A58" s="113"/>
      <c r="B58" s="96">
        <v>7</v>
      </c>
      <c r="C58" s="15" t="s">
        <v>1</v>
      </c>
      <c r="D58" s="28">
        <f t="shared" si="13"/>
        <v>0.29761211699164336</v>
      </c>
      <c r="E58" s="109">
        <f>D501</f>
        <v>3</v>
      </c>
      <c r="F58" s="43">
        <f t="shared" si="14"/>
        <v>0.19149023171285781</v>
      </c>
      <c r="G58" s="110">
        <f>F501</f>
        <v>1</v>
      </c>
      <c r="H58" s="41">
        <f t="shared" si="17"/>
        <v>0.27549080506742946</v>
      </c>
      <c r="I58" s="94">
        <f>H501</f>
        <v>2</v>
      </c>
      <c r="J58" s="36">
        <f t="shared" si="15"/>
        <v>0.16876669059583632</v>
      </c>
      <c r="K58" s="99">
        <f>J501</f>
        <v>1</v>
      </c>
      <c r="L58" s="21">
        <f t="shared" si="16"/>
        <v>0</v>
      </c>
      <c r="M58" s="102">
        <f>L501</f>
        <v>0</v>
      </c>
      <c r="N58" s="46"/>
      <c r="O58" s="105">
        <f>N501</f>
        <v>0</v>
      </c>
      <c r="P58" s="39"/>
      <c r="Q58" s="116">
        <f>P501</f>
        <v>0</v>
      </c>
      <c r="R58" s="11"/>
      <c r="S58" s="11"/>
      <c r="T58" s="11"/>
      <c r="Z58" s="11"/>
      <c r="AA58" s="11"/>
      <c r="AB58" s="28">
        <v>0.30309999999999998</v>
      </c>
      <c r="AC58" s="43">
        <v>0.223</v>
      </c>
      <c r="AD58" s="41">
        <v>0.25729999999999997</v>
      </c>
      <c r="AE58" s="36">
        <v>0.17810000000000001</v>
      </c>
      <c r="AF58" s="21">
        <v>0</v>
      </c>
      <c r="AG58" s="46"/>
      <c r="AH58" s="39"/>
      <c r="AI58" s="11"/>
      <c r="AJ58" s="11"/>
      <c r="AM58">
        <v>4</v>
      </c>
      <c r="AN58" s="75">
        <f>AN$55/$AM58</f>
        <v>4.6149025069637872</v>
      </c>
      <c r="AO58" s="75">
        <f t="shared" si="24"/>
        <v>3.037653339391186</v>
      </c>
      <c r="AP58" s="75">
        <f t="shared" si="24"/>
        <v>8.2443808745402531</v>
      </c>
      <c r="AQ58" s="75">
        <f t="shared" si="24"/>
        <v>1.3882268485283562</v>
      </c>
      <c r="AR58" s="75">
        <f t="shared" si="24"/>
        <v>0</v>
      </c>
      <c r="AS58" s="75">
        <f t="shared" si="24"/>
        <v>3.9575</v>
      </c>
      <c r="AT58" s="75">
        <f t="shared" si="24"/>
        <v>2.9624999999999999</v>
      </c>
    </row>
    <row r="59" spans="1:46" ht="17.25" thickTop="1" thickBot="1">
      <c r="A59" s="113"/>
      <c r="B59" s="96">
        <f>SUM(B7:B58)</f>
        <v>349</v>
      </c>
      <c r="C59" s="13" t="s">
        <v>0</v>
      </c>
      <c r="D59" s="29">
        <f t="shared" si="13"/>
        <v>0.28199999999999997</v>
      </c>
      <c r="E59" s="87">
        <f>SUM(E7:E58)</f>
        <v>116</v>
      </c>
      <c r="F59" s="44">
        <f t="shared" si="14"/>
        <v>0.189</v>
      </c>
      <c r="G59" s="110">
        <f>SUM(G7:G58)</f>
        <v>72</v>
      </c>
      <c r="H59" s="42">
        <f t="shared" si="17"/>
        <v>0.26200000000000001</v>
      </c>
      <c r="I59" s="94">
        <f>SUM(I7:I58)</f>
        <v>101</v>
      </c>
      <c r="J59" s="37">
        <f t="shared" si="15"/>
        <v>0.13200000000000001</v>
      </c>
      <c r="K59" s="99">
        <f>SUM(K7:K58)</f>
        <v>34</v>
      </c>
      <c r="L59" s="35">
        <f t="shared" si="16"/>
        <v>0</v>
      </c>
      <c r="M59" s="102">
        <f>SUM(M7:M58)</f>
        <v>0</v>
      </c>
      <c r="N59" s="46"/>
      <c r="O59" s="105">
        <f>SUM(O7:O58)</f>
        <v>15</v>
      </c>
      <c r="P59" s="48"/>
      <c r="Q59" s="116">
        <f>SUM(Q7:Q58)</f>
        <v>11</v>
      </c>
      <c r="R59" s="114"/>
      <c r="S59" s="27"/>
      <c r="T59" s="11"/>
      <c r="AB59" s="29">
        <v>0.28720000000000001</v>
      </c>
      <c r="AC59" s="44">
        <v>0.22009999999999999</v>
      </c>
      <c r="AD59" s="42">
        <v>0.2447</v>
      </c>
      <c r="AE59" s="37">
        <v>0.13930000000000001</v>
      </c>
      <c r="AF59" s="35">
        <v>0</v>
      </c>
      <c r="AG59" s="46"/>
      <c r="AH59" s="48"/>
      <c r="AI59" s="27"/>
      <c r="AJ59" s="27"/>
      <c r="AN59" s="76">
        <f>COUNTIF(AN55:AN58,"&gt;="&amp;$AM54)</f>
        <v>1</v>
      </c>
      <c r="AO59" s="76">
        <f t="shared" ref="AO59:AT59" si="25">COUNTIF(AO55:AO58,"&gt;="&amp;$AM54)</f>
        <v>0</v>
      </c>
      <c r="AP59" s="76">
        <f t="shared" si="25"/>
        <v>2</v>
      </c>
      <c r="AQ59" s="76">
        <f t="shared" si="25"/>
        <v>0</v>
      </c>
      <c r="AR59" s="76">
        <f t="shared" si="25"/>
        <v>0</v>
      </c>
      <c r="AS59" s="76">
        <f t="shared" si="25"/>
        <v>1</v>
      </c>
      <c r="AT59" s="76">
        <f t="shared" si="25"/>
        <v>0</v>
      </c>
    </row>
    <row r="60" spans="1:46" ht="17.25" thickTop="1" thickBot="1">
      <c r="D60" s="4"/>
      <c r="E60" s="88"/>
      <c r="F60" s="4"/>
      <c r="G60" s="88"/>
      <c r="H60" s="11"/>
      <c r="I60" s="96"/>
      <c r="J60" s="4"/>
      <c r="K60" s="88"/>
      <c r="L60" s="4"/>
      <c r="M60" s="88"/>
      <c r="N60" s="4"/>
      <c r="O60" s="88"/>
      <c r="P60" s="4"/>
      <c r="Q60" s="88"/>
      <c r="AB60" s="10"/>
      <c r="AC60" s="9"/>
      <c r="AD60" s="10"/>
      <c r="AE60" s="9"/>
      <c r="AF60" s="9"/>
      <c r="AG60" s="9"/>
      <c r="AH60" s="9"/>
    </row>
    <row r="61" spans="1:46" ht="17.25" thickTop="1" thickBot="1">
      <c r="D61" s="4"/>
      <c r="E61" s="88"/>
      <c r="F61" s="4"/>
      <c r="G61" s="88"/>
      <c r="H61" s="11"/>
      <c r="I61" s="96"/>
      <c r="J61" s="4"/>
      <c r="K61" s="88"/>
      <c r="L61" s="4"/>
      <c r="M61" s="88"/>
      <c r="N61" s="4"/>
      <c r="O61" s="88"/>
      <c r="P61" s="4"/>
      <c r="Q61" s="88"/>
      <c r="AF61" s="14"/>
      <c r="AK61" s="8"/>
      <c r="AM61" s="15" t="s">
        <v>47</v>
      </c>
      <c r="AN61" s="31" t="s">
        <v>54</v>
      </c>
      <c r="AO61" s="33" t="s">
        <v>52</v>
      </c>
      <c r="AP61" s="40" t="s">
        <v>50</v>
      </c>
      <c r="AQ61" s="34" t="s">
        <v>48</v>
      </c>
      <c r="AR61" s="32" t="s">
        <v>70</v>
      </c>
      <c r="AS61" s="45" t="s">
        <v>73</v>
      </c>
    </row>
    <row r="62" spans="1:46">
      <c r="D62" s="4"/>
      <c r="E62" s="88"/>
      <c r="F62" s="4"/>
      <c r="G62" s="88"/>
      <c r="H62" s="11"/>
      <c r="I62" s="96"/>
      <c r="J62" s="4"/>
      <c r="K62" s="88"/>
      <c r="L62" s="4"/>
      <c r="M62" s="88"/>
      <c r="N62" s="4"/>
      <c r="O62" s="88"/>
      <c r="P62" s="4"/>
      <c r="Q62" s="88"/>
      <c r="AF62" s="14"/>
      <c r="AK62" s="8"/>
      <c r="AM62" s="56">
        <f>LARGE(AN63:AS70,8)</f>
        <v>9.9909813721035903</v>
      </c>
      <c r="AN62" s="28">
        <f>D12</f>
        <v>0.29604108635097487</v>
      </c>
      <c r="AO62" s="43">
        <f>F12</f>
        <v>0.1998196274420718</v>
      </c>
      <c r="AP62" s="41">
        <f>H12</f>
        <v>0.31885410706988149</v>
      </c>
      <c r="AQ62" s="36">
        <f>J12</f>
        <v>0.12849389806173725</v>
      </c>
      <c r="AR62" s="21">
        <f>L12</f>
        <v>0</v>
      </c>
      <c r="AS62" s="46">
        <f>N12</f>
        <v>0</v>
      </c>
    </row>
    <row r="63" spans="1:46">
      <c r="D63" s="4"/>
      <c r="E63" s="88"/>
      <c r="F63" s="4"/>
      <c r="G63" s="88"/>
      <c r="H63" s="11"/>
      <c r="I63" s="96"/>
      <c r="J63" s="4"/>
      <c r="K63" s="88"/>
      <c r="L63" s="4"/>
      <c r="M63" s="88"/>
      <c r="N63" s="4"/>
      <c r="O63" s="88"/>
      <c r="P63" s="4"/>
      <c r="Q63" s="88"/>
      <c r="AF63" s="14"/>
      <c r="AK63" s="8"/>
      <c r="AM63">
        <v>1</v>
      </c>
      <c r="AN63" s="73">
        <f t="shared" ref="AN63:AS63" si="26">AN62*100</f>
        <v>29.604108635097486</v>
      </c>
      <c r="AO63" s="73">
        <f t="shared" si="26"/>
        <v>19.981962744207181</v>
      </c>
      <c r="AP63" s="73">
        <f t="shared" si="26"/>
        <v>31.88541070698815</v>
      </c>
      <c r="AQ63" s="73">
        <f t="shared" si="26"/>
        <v>12.849389806173726</v>
      </c>
      <c r="AR63" s="73">
        <f t="shared" si="26"/>
        <v>0</v>
      </c>
      <c r="AS63" s="73">
        <f t="shared" si="26"/>
        <v>0</v>
      </c>
    </row>
    <row r="64" spans="1:46">
      <c r="D64" s="4"/>
      <c r="E64" s="88"/>
      <c r="F64" s="4"/>
      <c r="G64" s="88"/>
      <c r="H64" s="11"/>
      <c r="I64" s="96"/>
      <c r="J64" s="4"/>
      <c r="K64" s="88"/>
      <c r="L64" s="4"/>
      <c r="M64" s="88"/>
      <c r="N64" s="4"/>
      <c r="O64" s="88"/>
      <c r="P64" s="4"/>
      <c r="Q64" s="88"/>
      <c r="AF64" s="14"/>
      <c r="AK64" s="8"/>
      <c r="AM64">
        <v>2</v>
      </c>
      <c r="AN64" s="75">
        <f>AN$63/$AM64</f>
        <v>14.802054317548743</v>
      </c>
      <c r="AO64" s="75">
        <f t="shared" ref="AO64:AS70" si="27">AO$63/$AM64</f>
        <v>9.9909813721035903</v>
      </c>
      <c r="AP64" s="75">
        <f t="shared" si="27"/>
        <v>15.942705353494075</v>
      </c>
      <c r="AQ64" s="75">
        <f t="shared" si="27"/>
        <v>6.4246949030868628</v>
      </c>
      <c r="AR64" s="75">
        <f t="shared" si="27"/>
        <v>0</v>
      </c>
      <c r="AS64" s="75">
        <f t="shared" si="27"/>
        <v>0</v>
      </c>
    </row>
    <row r="65" spans="1:45">
      <c r="D65" s="4"/>
      <c r="E65" s="88"/>
      <c r="F65" s="4"/>
      <c r="G65" s="88"/>
      <c r="H65" s="11"/>
      <c r="I65" s="96"/>
      <c r="J65" s="4"/>
      <c r="K65" s="88"/>
      <c r="L65" s="4"/>
      <c r="M65" s="88"/>
      <c r="N65" s="4"/>
      <c r="O65" s="88"/>
      <c r="P65" s="4"/>
      <c r="Q65" s="88"/>
      <c r="U65" s="1"/>
      <c r="V65" s="1"/>
      <c r="W65" s="17"/>
      <c r="X65" s="1"/>
      <c r="Y65" s="1"/>
      <c r="AF65" s="14"/>
      <c r="AK65" s="8"/>
      <c r="AM65">
        <v>3</v>
      </c>
      <c r="AN65" s="75">
        <f t="shared" ref="AN65:AN70" si="28">AN$63/$AM65</f>
        <v>9.8680362116991613</v>
      </c>
      <c r="AO65" s="75">
        <f t="shared" si="27"/>
        <v>6.6606542480690605</v>
      </c>
      <c r="AP65" s="75">
        <f t="shared" si="27"/>
        <v>10.628470235662716</v>
      </c>
      <c r="AQ65" s="75">
        <f t="shared" si="27"/>
        <v>4.2831299353912415</v>
      </c>
      <c r="AR65" s="75">
        <f t="shared" si="27"/>
        <v>0</v>
      </c>
      <c r="AS65" s="75">
        <f t="shared" si="27"/>
        <v>0</v>
      </c>
    </row>
    <row r="66" spans="1:45">
      <c r="D66" s="4"/>
      <c r="E66" s="88"/>
      <c r="F66" s="4"/>
      <c r="G66" s="88"/>
      <c r="H66" s="11"/>
      <c r="I66" s="96"/>
      <c r="J66" s="4"/>
      <c r="K66" s="88"/>
      <c r="L66" s="4"/>
      <c r="M66" s="88"/>
      <c r="N66" s="4"/>
      <c r="O66" s="88"/>
      <c r="P66" s="4"/>
      <c r="Q66" s="88"/>
      <c r="U66" s="1"/>
      <c r="V66" s="1"/>
      <c r="W66" s="17"/>
      <c r="X66" s="1"/>
      <c r="Y66" s="1"/>
      <c r="AF66" s="14"/>
      <c r="AK66" s="8"/>
      <c r="AM66">
        <v>4</v>
      </c>
      <c r="AN66" s="75">
        <f t="shared" si="28"/>
        <v>7.4010271587743715</v>
      </c>
      <c r="AO66" s="75">
        <f t="shared" si="27"/>
        <v>4.9954906860517951</v>
      </c>
      <c r="AP66" s="75">
        <f t="shared" si="27"/>
        <v>7.9713526767470375</v>
      </c>
      <c r="AQ66" s="75">
        <f t="shared" si="27"/>
        <v>3.2123474515434314</v>
      </c>
      <c r="AR66" s="75">
        <f t="shared" si="27"/>
        <v>0</v>
      </c>
      <c r="AS66" s="75">
        <f t="shared" si="27"/>
        <v>0</v>
      </c>
    </row>
    <row r="67" spans="1:45">
      <c r="D67" s="4"/>
      <c r="E67" s="88"/>
      <c r="F67" s="4"/>
      <c r="G67" s="88"/>
      <c r="H67" s="11"/>
      <c r="I67" s="96"/>
      <c r="J67" s="4"/>
      <c r="K67" s="88"/>
      <c r="L67" s="4"/>
      <c r="M67" s="88"/>
      <c r="N67" s="4"/>
      <c r="O67" s="88"/>
      <c r="P67" s="4"/>
      <c r="Q67" s="88"/>
      <c r="U67" s="1"/>
      <c r="V67" s="1"/>
      <c r="W67" s="17"/>
      <c r="X67" s="1"/>
      <c r="Y67" s="1"/>
      <c r="AF67" s="14"/>
      <c r="AG67" s="14"/>
      <c r="AK67" s="8"/>
      <c r="AM67">
        <v>5</v>
      </c>
      <c r="AN67" s="75">
        <f t="shared" si="28"/>
        <v>5.9208217270194972</v>
      </c>
      <c r="AO67" s="75">
        <f t="shared" si="27"/>
        <v>3.996392548841436</v>
      </c>
      <c r="AP67" s="75">
        <f t="shared" si="27"/>
        <v>6.3770821413976302</v>
      </c>
      <c r="AQ67" s="75">
        <f t="shared" si="27"/>
        <v>2.5698779612347451</v>
      </c>
      <c r="AR67" s="75">
        <f t="shared" si="27"/>
        <v>0</v>
      </c>
      <c r="AS67" s="75">
        <f t="shared" si="27"/>
        <v>0</v>
      </c>
    </row>
    <row r="68" spans="1:45">
      <c r="D68" s="4"/>
      <c r="E68" s="88"/>
      <c r="F68" s="4"/>
      <c r="G68" s="88"/>
      <c r="H68" s="11"/>
      <c r="I68" s="96"/>
      <c r="J68" s="4"/>
      <c r="K68" s="88"/>
      <c r="L68" s="4"/>
      <c r="M68" s="88"/>
      <c r="N68" s="4"/>
      <c r="O68" s="88"/>
      <c r="P68" s="4"/>
      <c r="Q68" s="88"/>
      <c r="U68"/>
      <c r="V68"/>
      <c r="W68" s="19"/>
      <c r="X68"/>
      <c r="Y68"/>
      <c r="AF68" s="14"/>
      <c r="AG68" s="14"/>
      <c r="AK68" s="8"/>
      <c r="AM68">
        <v>6</v>
      </c>
      <c r="AN68" s="75">
        <f t="shared" si="28"/>
        <v>4.9340181058495807</v>
      </c>
      <c r="AO68" s="75">
        <f t="shared" si="27"/>
        <v>3.3303271240345302</v>
      </c>
      <c r="AP68" s="75">
        <f t="shared" si="27"/>
        <v>5.314235117831358</v>
      </c>
      <c r="AQ68" s="75">
        <f t="shared" si="27"/>
        <v>2.1415649676956208</v>
      </c>
      <c r="AR68" s="75">
        <f t="shared" si="27"/>
        <v>0</v>
      </c>
      <c r="AS68" s="75">
        <f t="shared" si="27"/>
        <v>0</v>
      </c>
    </row>
    <row r="69" spans="1:45">
      <c r="A69" s="108"/>
      <c r="B69" s="108"/>
      <c r="D69" s="4"/>
      <c r="E69" s="88"/>
      <c r="F69" s="4"/>
      <c r="G69" s="88"/>
      <c r="H69" s="11"/>
      <c r="I69" s="96"/>
      <c r="J69" s="4"/>
      <c r="K69" s="88"/>
      <c r="L69" s="4"/>
      <c r="M69" s="88"/>
      <c r="N69" s="4"/>
      <c r="O69" s="88"/>
      <c r="P69" s="4"/>
      <c r="Q69" s="88"/>
      <c r="R69" s="1"/>
      <c r="S69" s="1"/>
      <c r="T69" s="1"/>
      <c r="U69"/>
      <c r="V69"/>
      <c r="W69" s="19"/>
      <c r="X69"/>
      <c r="Y69"/>
      <c r="Z69" s="1"/>
      <c r="AA69" s="1"/>
      <c r="AB69"/>
      <c r="AC69"/>
      <c r="AD69"/>
      <c r="AE69"/>
      <c r="AF69" s="14"/>
      <c r="AG69" s="14"/>
      <c r="AH69"/>
      <c r="AI69" s="1"/>
      <c r="AJ69" s="1"/>
      <c r="AK69"/>
      <c r="AM69">
        <v>7</v>
      </c>
      <c r="AN69" s="75">
        <f t="shared" si="28"/>
        <v>4.2291583764424976</v>
      </c>
      <c r="AO69" s="75">
        <f t="shared" si="27"/>
        <v>2.8545661063153114</v>
      </c>
      <c r="AP69" s="75">
        <f t="shared" si="27"/>
        <v>4.5550586724268785</v>
      </c>
      <c r="AQ69" s="75">
        <f t="shared" si="27"/>
        <v>1.8356271151676751</v>
      </c>
      <c r="AR69" s="75">
        <f t="shared" si="27"/>
        <v>0</v>
      </c>
      <c r="AS69" s="75">
        <f t="shared" si="27"/>
        <v>0</v>
      </c>
    </row>
    <row r="70" spans="1:45">
      <c r="A70" s="108"/>
      <c r="B70" s="108"/>
      <c r="D70" s="4"/>
      <c r="E70" s="88"/>
      <c r="F70" s="4"/>
      <c r="G70" s="88"/>
      <c r="H70" s="11"/>
      <c r="I70" s="96"/>
      <c r="J70" s="4"/>
      <c r="K70" s="88"/>
      <c r="L70" s="4"/>
      <c r="M70" s="88"/>
      <c r="N70" s="4"/>
      <c r="O70" s="88"/>
      <c r="P70" s="4"/>
      <c r="Q70" s="88"/>
      <c r="R70" s="1"/>
      <c r="S70" s="1"/>
      <c r="T70" s="1"/>
      <c r="U70"/>
      <c r="V70"/>
      <c r="W70" s="19"/>
      <c r="X70"/>
      <c r="Y70"/>
      <c r="Z70" s="1"/>
      <c r="AA70" s="1"/>
      <c r="AB70"/>
      <c r="AC70"/>
      <c r="AD70"/>
      <c r="AE70"/>
      <c r="AF70" s="14"/>
      <c r="AG70" s="14"/>
      <c r="AH70"/>
      <c r="AI70" s="1"/>
      <c r="AJ70" s="1"/>
      <c r="AK70"/>
      <c r="AM70">
        <v>8</v>
      </c>
      <c r="AN70" s="75">
        <f t="shared" si="28"/>
        <v>3.7005135793871857</v>
      </c>
      <c r="AO70" s="75">
        <f t="shared" si="27"/>
        <v>2.4977453430258976</v>
      </c>
      <c r="AP70" s="75">
        <f t="shared" si="27"/>
        <v>3.9856763383735188</v>
      </c>
      <c r="AQ70" s="75">
        <f t="shared" si="27"/>
        <v>1.6061737257717157</v>
      </c>
      <c r="AR70" s="75">
        <f t="shared" si="27"/>
        <v>0</v>
      </c>
      <c r="AS70" s="75">
        <f t="shared" si="27"/>
        <v>0</v>
      </c>
    </row>
    <row r="71" spans="1:45">
      <c r="A71" s="108"/>
      <c r="B71" s="108"/>
      <c r="D71" s="4"/>
      <c r="E71" s="88"/>
      <c r="F71" s="4"/>
      <c r="G71" s="88"/>
      <c r="H71" s="11"/>
      <c r="I71" s="96"/>
      <c r="J71" s="4"/>
      <c r="K71" s="88"/>
      <c r="L71" s="4"/>
      <c r="M71" s="88"/>
      <c r="N71" s="4"/>
      <c r="O71" s="88"/>
      <c r="P71" s="4"/>
      <c r="Q71" s="88"/>
      <c r="R71" s="1"/>
      <c r="S71" s="1"/>
      <c r="T71" s="1"/>
      <c r="U71"/>
      <c r="V71"/>
      <c r="W71" s="19"/>
      <c r="X71"/>
      <c r="Y71"/>
      <c r="Z71" s="1"/>
      <c r="AA71" s="1"/>
      <c r="AB71"/>
      <c r="AC71"/>
      <c r="AD71"/>
      <c r="AE71"/>
      <c r="AF71" s="12"/>
      <c r="AG71" s="14"/>
      <c r="AH71"/>
      <c r="AI71" s="1"/>
      <c r="AJ71" s="1"/>
      <c r="AK71"/>
      <c r="AM71" s="55"/>
      <c r="AN71" s="76">
        <f t="shared" ref="AN71:AS71" si="29">COUNTIF(AN63:AN70,"&gt;="&amp;$AM62)</f>
        <v>2</v>
      </c>
      <c r="AO71" s="76">
        <f t="shared" si="29"/>
        <v>2</v>
      </c>
      <c r="AP71" s="76">
        <f t="shared" si="29"/>
        <v>3</v>
      </c>
      <c r="AQ71" s="76">
        <f t="shared" si="29"/>
        <v>1</v>
      </c>
      <c r="AR71" s="76">
        <f t="shared" si="29"/>
        <v>0</v>
      </c>
      <c r="AS71" s="76">
        <f t="shared" si="29"/>
        <v>0</v>
      </c>
    </row>
    <row r="72" spans="1:45" ht="16.5" thickBot="1">
      <c r="A72" s="108"/>
      <c r="B72" s="108"/>
      <c r="D72" s="4"/>
      <c r="E72" s="88"/>
      <c r="F72" s="4"/>
      <c r="G72" s="88"/>
      <c r="H72" s="11"/>
      <c r="I72" s="96"/>
      <c r="J72" s="4"/>
      <c r="K72" s="88"/>
      <c r="L72" s="4"/>
      <c r="M72" s="88"/>
      <c r="N72" s="4"/>
      <c r="O72" s="88"/>
      <c r="P72" s="4"/>
      <c r="Q72" s="88"/>
      <c r="R72" s="1"/>
      <c r="S72" s="1"/>
      <c r="T72"/>
      <c r="U72"/>
      <c r="V72"/>
      <c r="W72" s="19"/>
      <c r="X72"/>
      <c r="Y72"/>
      <c r="Z72"/>
      <c r="AA72"/>
      <c r="AB72"/>
      <c r="AC72"/>
      <c r="AD72"/>
      <c r="AE72"/>
      <c r="AF72" s="9"/>
      <c r="AG72" s="14"/>
      <c r="AH72"/>
      <c r="AI72" s="1"/>
      <c r="AJ72" s="1"/>
      <c r="AK72"/>
    </row>
    <row r="73" spans="1:45" ht="17.25" thickTop="1" thickBot="1">
      <c r="A73" s="108"/>
      <c r="B73" s="108"/>
      <c r="C73" s="15" t="s">
        <v>43</v>
      </c>
      <c r="D73" s="31" t="s">
        <v>54</v>
      </c>
      <c r="E73" s="86"/>
      <c r="F73" s="33" t="s">
        <v>52</v>
      </c>
      <c r="G73" s="91"/>
      <c r="H73" s="40" t="s">
        <v>50</v>
      </c>
      <c r="I73" s="93"/>
      <c r="J73" s="34" t="s">
        <v>48</v>
      </c>
      <c r="K73" s="98"/>
      <c r="L73" s="32" t="s">
        <v>70</v>
      </c>
      <c r="M73" s="101"/>
      <c r="N73" s="45" t="s">
        <v>73</v>
      </c>
      <c r="O73" s="104"/>
      <c r="P73" s="47" t="s">
        <v>74</v>
      </c>
      <c r="Q73" s="117"/>
      <c r="R73" s="1"/>
      <c r="S73" s="1"/>
      <c r="T73"/>
      <c r="U73"/>
      <c r="V73"/>
      <c r="W73" s="19"/>
      <c r="X73"/>
      <c r="Y73"/>
      <c r="Z73"/>
      <c r="AA73"/>
      <c r="AB73"/>
      <c r="AC73"/>
      <c r="AD73"/>
      <c r="AE73"/>
      <c r="AG73" s="14"/>
      <c r="AH73"/>
      <c r="AI73" s="1"/>
      <c r="AJ73" s="1"/>
      <c r="AK73"/>
      <c r="AM73" s="15" t="s">
        <v>46</v>
      </c>
      <c r="AN73" s="31" t="s">
        <v>54</v>
      </c>
      <c r="AO73" s="33" t="s">
        <v>52</v>
      </c>
      <c r="AP73" s="40" t="s">
        <v>50</v>
      </c>
      <c r="AQ73" s="34" t="s">
        <v>48</v>
      </c>
      <c r="AR73" s="32" t="s">
        <v>70</v>
      </c>
    </row>
    <row r="74" spans="1:45">
      <c r="A74" s="108"/>
      <c r="B74" s="108"/>
      <c r="C74" s="56">
        <f>LARGE(D75:P81,8)</f>
        <v>10.321536575398447</v>
      </c>
      <c r="D74" s="28">
        <f>D16</f>
        <v>0.11173955431754873</v>
      </c>
      <c r="E74" s="87"/>
      <c r="F74" s="43">
        <f t="shared" ref="F74:P74" si="30">F16</f>
        <v>0.11137346660608816</v>
      </c>
      <c r="G74" s="92"/>
      <c r="H74" s="41">
        <f t="shared" si="30"/>
        <v>0.30964609726195341</v>
      </c>
      <c r="I74" s="95"/>
      <c r="J74" s="36">
        <f t="shared" si="30"/>
        <v>3.629289303661163E-2</v>
      </c>
      <c r="K74" s="100"/>
      <c r="L74" s="21">
        <f t="shared" si="30"/>
        <v>0</v>
      </c>
      <c r="M74" s="103"/>
      <c r="N74" s="46">
        <f t="shared" si="30"/>
        <v>0.27929999999999999</v>
      </c>
      <c r="O74" s="106"/>
      <c r="P74" s="39">
        <f t="shared" si="30"/>
        <v>0.125</v>
      </c>
      <c r="Q74" s="107"/>
      <c r="R74" s="1"/>
      <c r="S74" s="1"/>
      <c r="T74"/>
      <c r="Z74"/>
      <c r="AA74"/>
      <c r="AB74"/>
      <c r="AC74"/>
      <c r="AD74"/>
      <c r="AE74"/>
      <c r="AG74" s="14"/>
      <c r="AH74"/>
      <c r="AI74" s="1"/>
      <c r="AJ74" s="1"/>
      <c r="AK74"/>
      <c r="AM74" s="56">
        <f>LARGE(AN75:AR77,3)</f>
        <v>17.019445706497045</v>
      </c>
      <c r="AN74" s="28">
        <f>D13</f>
        <v>0.45402785515320326</v>
      </c>
      <c r="AO74" s="43">
        <f>F13</f>
        <v>0.17019445706497047</v>
      </c>
      <c r="AP74" s="41">
        <f>H13</f>
        <v>0.16595831630568042</v>
      </c>
      <c r="AQ74" s="36">
        <f>J13</f>
        <v>0.14829863603732951</v>
      </c>
      <c r="AR74" s="21">
        <f>L13</f>
        <v>0</v>
      </c>
    </row>
    <row r="75" spans="1:45">
      <c r="A75" s="108"/>
      <c r="B75" s="108"/>
      <c r="C75">
        <v>1</v>
      </c>
      <c r="D75" s="73">
        <f>D74*100</f>
        <v>11.173955431754873</v>
      </c>
      <c r="E75" s="115"/>
      <c r="F75" s="73">
        <f>F74*100</f>
        <v>11.137346660608817</v>
      </c>
      <c r="G75" s="115"/>
      <c r="H75" s="73">
        <f>H74*100</f>
        <v>30.964609726195341</v>
      </c>
      <c r="I75" s="115"/>
      <c r="J75" s="73">
        <f>J74*100</f>
        <v>3.6292893036611629</v>
      </c>
      <c r="K75" s="115"/>
      <c r="L75" s="73">
        <f>L74*100</f>
        <v>0</v>
      </c>
      <c r="M75" s="115"/>
      <c r="N75" s="73">
        <f>N74*100</f>
        <v>27.93</v>
      </c>
      <c r="O75" s="115"/>
      <c r="P75" s="73">
        <f>P74*100</f>
        <v>12.5</v>
      </c>
      <c r="Q75" s="115"/>
      <c r="R75" s="1"/>
      <c r="S75" s="1"/>
      <c r="T75"/>
      <c r="Z75"/>
      <c r="AA75"/>
      <c r="AB75"/>
      <c r="AC75"/>
      <c r="AD75"/>
      <c r="AE75"/>
      <c r="AG75" s="14"/>
      <c r="AH75"/>
      <c r="AI75" s="1"/>
      <c r="AJ75" s="1"/>
      <c r="AK75"/>
      <c r="AM75">
        <v>1</v>
      </c>
      <c r="AN75" s="73">
        <f>AN74*100</f>
        <v>45.402785515320325</v>
      </c>
      <c r="AO75" s="73">
        <f>AO74*100</f>
        <v>17.019445706497045</v>
      </c>
      <c r="AP75" s="73">
        <f>AP74*100</f>
        <v>16.595831630568043</v>
      </c>
      <c r="AQ75" s="73">
        <f>AQ74*100</f>
        <v>14.829863603732951</v>
      </c>
      <c r="AR75" s="73">
        <f>AR74*100</f>
        <v>0</v>
      </c>
    </row>
    <row r="76" spans="1:45">
      <c r="A76" s="108"/>
      <c r="B76" s="108"/>
      <c r="C76">
        <v>2</v>
      </c>
      <c r="D76" s="75">
        <f>D75/$C76</f>
        <v>5.5869777158774365</v>
      </c>
      <c r="E76" s="115"/>
      <c r="F76" s="75">
        <f t="shared" ref="F76:F82" si="31">F$75/$C76</f>
        <v>5.5686733303044083</v>
      </c>
      <c r="G76" s="115"/>
      <c r="H76" s="75">
        <f t="shared" ref="H76:H82" si="32">H$75/$C76</f>
        <v>15.482304863097671</v>
      </c>
      <c r="I76" s="115"/>
      <c r="J76" s="75">
        <f t="shared" ref="J76:J82" si="33">J$75/$C76</f>
        <v>1.8146446518305814</v>
      </c>
      <c r="K76" s="115"/>
      <c r="L76" s="75">
        <f t="shared" ref="L76:L82" si="34">L$75/$C76</f>
        <v>0</v>
      </c>
      <c r="M76" s="115"/>
      <c r="N76" s="75">
        <f t="shared" ref="N76:N82" si="35">N$75/$C76</f>
        <v>13.965</v>
      </c>
      <c r="O76" s="115"/>
      <c r="P76" s="75">
        <f t="shared" ref="P76:P82" si="36">P$75/$C76</f>
        <v>6.25</v>
      </c>
      <c r="Q76" s="115"/>
      <c r="R76" s="1"/>
      <c r="S76" s="1"/>
      <c r="T76"/>
      <c r="Z76"/>
      <c r="AA76"/>
      <c r="AB76"/>
      <c r="AC76"/>
      <c r="AD76"/>
      <c r="AE76"/>
      <c r="AG76" s="14"/>
      <c r="AH76"/>
      <c r="AI76" s="1"/>
      <c r="AJ76" s="1"/>
      <c r="AK76"/>
      <c r="AM76">
        <v>2</v>
      </c>
      <c r="AN76" s="75">
        <f>AN75/$AM76</f>
        <v>22.701392757660162</v>
      </c>
      <c r="AO76" s="75">
        <f t="shared" ref="AO76:AR77" si="37">AO$75/$AM76</f>
        <v>8.5097228532485225</v>
      </c>
      <c r="AP76" s="75">
        <f t="shared" si="37"/>
        <v>8.2979158152840213</v>
      </c>
      <c r="AQ76" s="75">
        <f t="shared" si="37"/>
        <v>7.4149318018664756</v>
      </c>
      <c r="AR76" s="75">
        <f t="shared" si="37"/>
        <v>0</v>
      </c>
    </row>
    <row r="77" spans="1:45">
      <c r="A77" s="108"/>
      <c r="B77" s="108"/>
      <c r="C77">
        <v>3</v>
      </c>
      <c r="D77" s="75">
        <f t="shared" ref="D77:D82" si="38">D$75/$C77</f>
        <v>3.7246518105849575</v>
      </c>
      <c r="E77" s="115"/>
      <c r="F77" s="75">
        <f t="shared" si="31"/>
        <v>3.7124488868696055</v>
      </c>
      <c r="G77" s="115"/>
      <c r="H77" s="75">
        <f t="shared" si="32"/>
        <v>10.321536575398447</v>
      </c>
      <c r="I77" s="115"/>
      <c r="J77" s="75">
        <f t="shared" si="33"/>
        <v>1.2097631012203875</v>
      </c>
      <c r="K77" s="115"/>
      <c r="L77" s="75">
        <f t="shared" si="34"/>
        <v>0</v>
      </c>
      <c r="M77" s="115"/>
      <c r="N77" s="75">
        <f t="shared" si="35"/>
        <v>9.31</v>
      </c>
      <c r="O77" s="115"/>
      <c r="P77" s="75">
        <f t="shared" si="36"/>
        <v>4.166666666666667</v>
      </c>
      <c r="Q77" s="115"/>
      <c r="R77" s="1"/>
      <c r="S77" s="1"/>
      <c r="T77"/>
      <c r="Z77"/>
      <c r="AA77"/>
      <c r="AB77"/>
      <c r="AC77"/>
      <c r="AD77"/>
      <c r="AE77"/>
      <c r="AG77" s="14"/>
      <c r="AH77"/>
      <c r="AI77" s="1"/>
      <c r="AJ77" s="1"/>
      <c r="AK77"/>
      <c r="AM77">
        <v>3</v>
      </c>
      <c r="AN77" s="75">
        <f>AN$75/$AM77</f>
        <v>15.134261838440109</v>
      </c>
      <c r="AO77" s="75">
        <f t="shared" si="37"/>
        <v>5.6731485688323486</v>
      </c>
      <c r="AP77" s="75">
        <f t="shared" si="37"/>
        <v>5.5319438768560145</v>
      </c>
      <c r="AQ77" s="75">
        <f t="shared" si="37"/>
        <v>4.9432878679109837</v>
      </c>
      <c r="AR77" s="75">
        <f t="shared" si="37"/>
        <v>0</v>
      </c>
    </row>
    <row r="78" spans="1:45">
      <c r="C78">
        <v>4</v>
      </c>
      <c r="D78" s="75">
        <f t="shared" si="38"/>
        <v>2.7934888579387183</v>
      </c>
      <c r="E78" s="115"/>
      <c r="F78" s="75">
        <f t="shared" si="31"/>
        <v>2.7843366651522041</v>
      </c>
      <c r="G78" s="115"/>
      <c r="H78" s="75">
        <f t="shared" si="32"/>
        <v>7.7411524315488354</v>
      </c>
      <c r="I78" s="115"/>
      <c r="J78" s="75">
        <f t="shared" si="33"/>
        <v>0.90732232591529072</v>
      </c>
      <c r="K78" s="115"/>
      <c r="L78" s="75">
        <f t="shared" si="34"/>
        <v>0</v>
      </c>
      <c r="M78" s="115"/>
      <c r="N78" s="75">
        <f t="shared" si="35"/>
        <v>6.9824999999999999</v>
      </c>
      <c r="O78" s="115"/>
      <c r="P78" s="75">
        <f t="shared" si="36"/>
        <v>3.125</v>
      </c>
      <c r="Q78" s="115"/>
      <c r="AG78" s="14"/>
      <c r="AN78" s="76">
        <f>COUNTIF(AN75:AN77,"&gt;="&amp;$AM74)</f>
        <v>2</v>
      </c>
      <c r="AO78" s="76">
        <f>COUNTIF(AO75:AO77,"&gt;="&amp;$AM74)</f>
        <v>1</v>
      </c>
      <c r="AP78" s="76">
        <f>COUNTIF(AP75:AP77,"&gt;="&amp;$AM74)</f>
        <v>0</v>
      </c>
      <c r="AQ78" s="76">
        <f>COUNTIF(AQ75:AQ77,"&gt;="&amp;$AM74)</f>
        <v>0</v>
      </c>
      <c r="AR78" s="76">
        <f>COUNTIF(AR75:AR77,"&gt;="&amp;$AM74)</f>
        <v>0</v>
      </c>
    </row>
    <row r="79" spans="1:45" ht="16.5" thickBot="1">
      <c r="C79">
        <v>5</v>
      </c>
      <c r="D79" s="75">
        <f t="shared" si="38"/>
        <v>2.2347910863509748</v>
      </c>
      <c r="E79" s="115"/>
      <c r="F79" s="75">
        <f t="shared" si="31"/>
        <v>2.2274693321217631</v>
      </c>
      <c r="G79" s="115"/>
      <c r="H79" s="75">
        <f t="shared" si="32"/>
        <v>6.1929219452390685</v>
      </c>
      <c r="I79" s="115"/>
      <c r="J79" s="75">
        <f t="shared" si="33"/>
        <v>0.72585786073223257</v>
      </c>
      <c r="K79" s="115"/>
      <c r="L79" s="75">
        <f t="shared" si="34"/>
        <v>0</v>
      </c>
      <c r="M79" s="115"/>
      <c r="N79" s="75">
        <f t="shared" si="35"/>
        <v>5.5860000000000003</v>
      </c>
      <c r="O79" s="115"/>
      <c r="P79" s="75">
        <f t="shared" si="36"/>
        <v>2.5</v>
      </c>
      <c r="Q79" s="115"/>
      <c r="AG79" s="14"/>
    </row>
    <row r="80" spans="1:45" ht="17.25" thickTop="1" thickBot="1">
      <c r="C80">
        <v>6</v>
      </c>
      <c r="D80" s="75">
        <f t="shared" si="38"/>
        <v>1.8623259052924788</v>
      </c>
      <c r="E80" s="115"/>
      <c r="F80" s="75">
        <f t="shared" si="31"/>
        <v>1.8562244434348028</v>
      </c>
      <c r="G80" s="115"/>
      <c r="H80" s="75">
        <f t="shared" si="32"/>
        <v>5.1607682876992236</v>
      </c>
      <c r="I80" s="115"/>
      <c r="J80" s="75">
        <f t="shared" si="33"/>
        <v>0.60488155061019377</v>
      </c>
      <c r="K80" s="115"/>
      <c r="L80" s="75">
        <f t="shared" si="34"/>
        <v>0</v>
      </c>
      <c r="M80" s="115"/>
      <c r="N80" s="75">
        <f t="shared" si="35"/>
        <v>4.6550000000000002</v>
      </c>
      <c r="O80" s="115"/>
      <c r="P80" s="75">
        <f t="shared" si="36"/>
        <v>2.0833333333333335</v>
      </c>
      <c r="Q80" s="115"/>
      <c r="AG80" s="14"/>
      <c r="AM80" s="15" t="s">
        <v>45</v>
      </c>
      <c r="AN80" s="31" t="s">
        <v>54</v>
      </c>
      <c r="AO80" s="33" t="s">
        <v>52</v>
      </c>
      <c r="AP80" s="40" t="s">
        <v>50</v>
      </c>
      <c r="AQ80" s="34" t="s">
        <v>48</v>
      </c>
      <c r="AR80" s="32" t="s">
        <v>70</v>
      </c>
    </row>
    <row r="81" spans="3:46">
      <c r="C81">
        <v>7</v>
      </c>
      <c r="D81" s="75">
        <f t="shared" si="38"/>
        <v>1.5962793473935533</v>
      </c>
      <c r="E81" s="115"/>
      <c r="F81" s="75">
        <f t="shared" si="31"/>
        <v>1.5910495229441166</v>
      </c>
      <c r="G81" s="115"/>
      <c r="H81" s="75">
        <f t="shared" si="32"/>
        <v>4.4235156751707629</v>
      </c>
      <c r="I81" s="115"/>
      <c r="J81" s="75">
        <f t="shared" si="33"/>
        <v>0.51846990052302322</v>
      </c>
      <c r="K81" s="115"/>
      <c r="L81" s="75">
        <f t="shared" si="34"/>
        <v>0</v>
      </c>
      <c r="M81" s="115"/>
      <c r="N81" s="75">
        <f t="shared" si="35"/>
        <v>3.9899999999999998</v>
      </c>
      <c r="O81" s="115"/>
      <c r="P81" s="75">
        <f t="shared" si="36"/>
        <v>1.7857142857142858</v>
      </c>
      <c r="Q81" s="115"/>
      <c r="AF81"/>
      <c r="AG81" s="14"/>
      <c r="AM81" s="56">
        <f>LARGE(AN82:AR87,6)</f>
        <v>11.28850974930362</v>
      </c>
      <c r="AN81" s="28">
        <f>D14</f>
        <v>0.33865529247910858</v>
      </c>
      <c r="AO81" s="43">
        <f>F14</f>
        <v>0.31952248977737396</v>
      </c>
      <c r="AP81" s="41">
        <f>H14</f>
        <v>0.15974826317940335</v>
      </c>
      <c r="AQ81" s="36">
        <f>J14</f>
        <v>0.10755204594400575</v>
      </c>
      <c r="AR81" s="21">
        <f>L14</f>
        <v>0</v>
      </c>
    </row>
    <row r="82" spans="3:46">
      <c r="C82">
        <v>8</v>
      </c>
      <c r="D82" s="75">
        <f t="shared" si="38"/>
        <v>1.3967444289693591</v>
      </c>
      <c r="E82" s="115"/>
      <c r="F82" s="75">
        <f t="shared" si="31"/>
        <v>1.3921683325761021</v>
      </c>
      <c r="G82" s="115"/>
      <c r="H82" s="75">
        <f t="shared" si="32"/>
        <v>3.8705762157744177</v>
      </c>
      <c r="I82" s="115"/>
      <c r="J82" s="75">
        <f t="shared" si="33"/>
        <v>0.45366116295764536</v>
      </c>
      <c r="K82" s="115"/>
      <c r="L82" s="75">
        <f t="shared" si="34"/>
        <v>0</v>
      </c>
      <c r="M82" s="115"/>
      <c r="N82" s="75">
        <f t="shared" si="35"/>
        <v>3.49125</v>
      </c>
      <c r="O82" s="115"/>
      <c r="P82" s="75">
        <f t="shared" si="36"/>
        <v>1.5625</v>
      </c>
      <c r="Q82" s="115"/>
      <c r="AF82"/>
      <c r="AG82" s="14"/>
      <c r="AM82">
        <v>1</v>
      </c>
      <c r="AN82" s="73">
        <f>AN81*100</f>
        <v>33.865529247910857</v>
      </c>
      <c r="AO82" s="73">
        <f>AO81*100</f>
        <v>31.952248977737398</v>
      </c>
      <c r="AP82" s="73">
        <f>AP81*100</f>
        <v>15.974826317940336</v>
      </c>
      <c r="AQ82" s="73">
        <f>AQ81*100</f>
        <v>10.755204594400574</v>
      </c>
      <c r="AR82" s="73">
        <f>AR81*100</f>
        <v>0</v>
      </c>
    </row>
    <row r="83" spans="3:46">
      <c r="C83" s="55"/>
      <c r="D83" s="76">
        <f>COUNTIF(D75:D82,"&gt;="&amp;$C74)</f>
        <v>1</v>
      </c>
      <c r="E83" s="115"/>
      <c r="F83" s="76">
        <f>COUNTIF(F75:F82,"&gt;="&amp;$C74)</f>
        <v>1</v>
      </c>
      <c r="G83" s="115"/>
      <c r="H83" s="76">
        <f>COUNTIF(H75:H82,"&gt;="&amp;$C74)</f>
        <v>3</v>
      </c>
      <c r="I83" s="115"/>
      <c r="J83" s="76">
        <f>COUNTIF(J75:J82,"&gt;="&amp;$C74)</f>
        <v>0</v>
      </c>
      <c r="K83" s="115"/>
      <c r="L83" s="76">
        <f>COUNTIF(L75:L82,"&gt;="&amp;$C74)</f>
        <v>0</v>
      </c>
      <c r="M83" s="115"/>
      <c r="N83" s="76">
        <f>COUNTIF(N75:N82,"&gt;="&amp;$C74)</f>
        <v>2</v>
      </c>
      <c r="O83" s="115"/>
      <c r="P83" s="76">
        <f>COUNTIF(P75:P82,"&gt;="&amp;$C74)</f>
        <v>1</v>
      </c>
      <c r="Q83" s="115"/>
      <c r="AF83"/>
      <c r="AG83" s="14"/>
      <c r="AM83">
        <v>2</v>
      </c>
      <c r="AN83" s="75">
        <f>AN82/$AM83</f>
        <v>16.932764623955428</v>
      </c>
      <c r="AO83" s="75">
        <f t="shared" ref="AO83:AR87" si="39">AO$82/$AM83</f>
        <v>15.976124488868699</v>
      </c>
      <c r="AP83" s="75">
        <f t="shared" si="39"/>
        <v>7.9874131589701678</v>
      </c>
      <c r="AQ83" s="75">
        <f t="shared" si="39"/>
        <v>5.377602297200287</v>
      </c>
      <c r="AR83" s="75">
        <f t="shared" si="39"/>
        <v>0</v>
      </c>
    </row>
    <row r="84" spans="3:46" ht="16.5" thickBot="1">
      <c r="C84"/>
      <c r="D84"/>
      <c r="E84" s="89"/>
      <c r="F84"/>
      <c r="G84" s="89"/>
      <c r="H84"/>
      <c r="I84" s="89"/>
      <c r="J84"/>
      <c r="K84" s="89"/>
      <c r="L84"/>
      <c r="M84" s="89"/>
      <c r="N84"/>
      <c r="O84" s="89"/>
      <c r="P84"/>
      <c r="Q84" s="89"/>
      <c r="AF84"/>
      <c r="AG84" s="14"/>
      <c r="AM84">
        <v>3</v>
      </c>
      <c r="AN84" s="75">
        <f>AN$82/$AM84</f>
        <v>11.28850974930362</v>
      </c>
      <c r="AO84" s="75">
        <f t="shared" si="39"/>
        <v>10.650749659245799</v>
      </c>
      <c r="AP84" s="75">
        <f t="shared" si="39"/>
        <v>5.3249421059801119</v>
      </c>
      <c r="AQ84" s="75">
        <f t="shared" si="39"/>
        <v>3.5850681981335248</v>
      </c>
      <c r="AR84" s="75">
        <f t="shared" si="39"/>
        <v>0</v>
      </c>
    </row>
    <row r="85" spans="3:46" ht="17.25" thickTop="1" thickBot="1">
      <c r="C85" s="15" t="s">
        <v>42</v>
      </c>
      <c r="D85" s="31" t="s">
        <v>54</v>
      </c>
      <c r="E85" s="86"/>
      <c r="F85" s="33" t="s">
        <v>52</v>
      </c>
      <c r="G85" s="91"/>
      <c r="H85" s="40" t="s">
        <v>50</v>
      </c>
      <c r="I85" s="93"/>
      <c r="J85" s="34" t="s">
        <v>48</v>
      </c>
      <c r="K85" s="98"/>
      <c r="L85" s="32" t="s">
        <v>70</v>
      </c>
      <c r="M85" s="101"/>
      <c r="N85"/>
      <c r="O85" s="89"/>
      <c r="P85"/>
      <c r="Q85" s="89"/>
      <c r="AF85"/>
      <c r="AG85" s="14"/>
      <c r="AM85" s="8">
        <v>4</v>
      </c>
      <c r="AN85" s="75">
        <f>AN$82/$AM85</f>
        <v>8.4663823119777142</v>
      </c>
      <c r="AO85" s="75">
        <f t="shared" si="39"/>
        <v>7.9880622444343494</v>
      </c>
      <c r="AP85" s="75">
        <f t="shared" si="39"/>
        <v>3.9937065794850839</v>
      </c>
      <c r="AQ85" s="75">
        <f t="shared" si="39"/>
        <v>2.6888011486001435</v>
      </c>
      <c r="AR85" s="75">
        <f t="shared" si="39"/>
        <v>0</v>
      </c>
    </row>
    <row r="86" spans="3:46">
      <c r="C86" s="56">
        <f>LARGE(D87:L90,4)</f>
        <v>17.783689232167198</v>
      </c>
      <c r="D86" s="28">
        <f>D17</f>
        <v>0.37390529247910859</v>
      </c>
      <c r="E86" s="87"/>
      <c r="F86" s="43">
        <f t="shared" ref="F86:L86" si="40">F17</f>
        <v>0.17783689232167199</v>
      </c>
      <c r="G86" s="92"/>
      <c r="H86" s="41">
        <f t="shared" si="40"/>
        <v>0.23287699223539027</v>
      </c>
      <c r="I86" s="95"/>
      <c r="J86" s="36">
        <f t="shared" si="40"/>
        <v>0.1472562814070352</v>
      </c>
      <c r="K86" s="100"/>
      <c r="L86" s="21">
        <f t="shared" si="40"/>
        <v>0</v>
      </c>
      <c r="M86" s="103"/>
      <c r="N86"/>
      <c r="O86" s="89"/>
      <c r="P86"/>
      <c r="Q86" s="89"/>
      <c r="AF86"/>
      <c r="AG86" s="14"/>
      <c r="AM86" s="8">
        <v>5</v>
      </c>
      <c r="AN86" s="75">
        <f>AN$82/$AM86</f>
        <v>6.773105849582171</v>
      </c>
      <c r="AO86" s="75">
        <f t="shared" si="39"/>
        <v>6.3904497955474797</v>
      </c>
      <c r="AP86" s="75">
        <f t="shared" si="39"/>
        <v>3.1949652635880672</v>
      </c>
      <c r="AQ86" s="75">
        <f t="shared" si="39"/>
        <v>2.1510409188801147</v>
      </c>
      <c r="AR86" s="75">
        <f t="shared" si="39"/>
        <v>0</v>
      </c>
    </row>
    <row r="87" spans="3:46">
      <c r="C87">
        <v>1</v>
      </c>
      <c r="D87" s="73">
        <f>D86*100</f>
        <v>37.390529247910855</v>
      </c>
      <c r="E87" s="115"/>
      <c r="F87" s="73">
        <f>F86*100</f>
        <v>17.783689232167198</v>
      </c>
      <c r="G87" s="115"/>
      <c r="H87" s="73">
        <f>H86*100</f>
        <v>23.287699223539025</v>
      </c>
      <c r="I87" s="115"/>
      <c r="J87" s="73">
        <f>J86*100</f>
        <v>14.72562814070352</v>
      </c>
      <c r="K87" s="115"/>
      <c r="L87" s="73">
        <f>L86*100</f>
        <v>0</v>
      </c>
      <c r="M87" s="115"/>
      <c r="N87" s="73"/>
      <c r="O87" s="115"/>
      <c r="P87" s="73"/>
      <c r="Q87" s="115"/>
      <c r="AF87"/>
      <c r="AG87" s="14"/>
      <c r="AM87" s="8">
        <v>6</v>
      </c>
      <c r="AN87" s="75">
        <f>AN$82/$AM87</f>
        <v>5.6442548746518098</v>
      </c>
      <c r="AO87" s="75">
        <f t="shared" si="39"/>
        <v>5.3253748296228993</v>
      </c>
      <c r="AP87" s="75">
        <f t="shared" si="39"/>
        <v>2.6624710529900559</v>
      </c>
      <c r="AQ87" s="75">
        <f t="shared" si="39"/>
        <v>1.7925340990667624</v>
      </c>
      <c r="AR87" s="75">
        <f t="shared" si="39"/>
        <v>0</v>
      </c>
    </row>
    <row r="88" spans="3:46">
      <c r="C88">
        <v>2</v>
      </c>
      <c r="D88" s="75">
        <f>D87/$C88</f>
        <v>18.695264623955428</v>
      </c>
      <c r="E88" s="115"/>
      <c r="F88" s="75">
        <f>F$87/$C88</f>
        <v>8.8918446160835991</v>
      </c>
      <c r="G88" s="115"/>
      <c r="H88" s="75">
        <f>H$87/$C88</f>
        <v>11.643849611769513</v>
      </c>
      <c r="I88" s="115"/>
      <c r="J88" s="75">
        <f>J$87/$C88</f>
        <v>7.3628140703517602</v>
      </c>
      <c r="K88" s="115"/>
      <c r="L88" s="75">
        <f>L$87/$C88</f>
        <v>0</v>
      </c>
      <c r="M88" s="115"/>
      <c r="N88" s="75"/>
      <c r="O88" s="115"/>
      <c r="P88" s="75"/>
      <c r="Q88" s="115"/>
      <c r="AF88"/>
      <c r="AG88" s="14"/>
      <c r="AN88" s="76">
        <f>COUNTIF(AN82:AN87,"&gt;="&amp;$AM81)</f>
        <v>3</v>
      </c>
      <c r="AO88" s="76">
        <f>COUNTIF(AO82:AO87,"&gt;="&amp;$AM81)</f>
        <v>2</v>
      </c>
      <c r="AP88" s="76">
        <f>COUNTIF(AP82:AP87,"&gt;="&amp;$AM81)</f>
        <v>1</v>
      </c>
      <c r="AQ88" s="76">
        <f>COUNTIF(AQ82:AQ87,"&gt;="&amp;$AM81)</f>
        <v>0</v>
      </c>
      <c r="AR88" s="76">
        <f>COUNTIF(AR82:AR87,"&gt;="&amp;$AM81)</f>
        <v>0</v>
      </c>
    </row>
    <row r="89" spans="3:46" ht="16.5" thickBot="1">
      <c r="C89">
        <v>3</v>
      </c>
      <c r="D89" s="75">
        <f>D$87/$C89</f>
        <v>12.463509749303618</v>
      </c>
      <c r="E89" s="115"/>
      <c r="F89" s="75">
        <f>F$87/$C89</f>
        <v>5.9278964107223997</v>
      </c>
      <c r="G89" s="115"/>
      <c r="H89" s="75">
        <f>H$87/$C89</f>
        <v>7.7625664078463421</v>
      </c>
      <c r="I89" s="115"/>
      <c r="J89" s="75">
        <f>J$87/$C89</f>
        <v>4.9085427135678401</v>
      </c>
      <c r="K89" s="115"/>
      <c r="L89" s="75">
        <f>L$87/$C89</f>
        <v>0</v>
      </c>
      <c r="M89" s="115"/>
      <c r="N89" s="75"/>
      <c r="O89" s="115"/>
      <c r="P89" s="75"/>
      <c r="Q89" s="115"/>
      <c r="AF89"/>
      <c r="AG89" s="14"/>
    </row>
    <row r="90" spans="3:46" ht="17.25" thickTop="1" thickBot="1">
      <c r="C90">
        <v>4</v>
      </c>
      <c r="D90" s="75">
        <f>D$87/$C90</f>
        <v>9.3476323119777138</v>
      </c>
      <c r="E90" s="115"/>
      <c r="F90" s="75">
        <f>F$87/$C90</f>
        <v>4.4459223080417996</v>
      </c>
      <c r="G90" s="115"/>
      <c r="H90" s="75">
        <f>H$87/$C90</f>
        <v>5.8219248058847564</v>
      </c>
      <c r="I90" s="115"/>
      <c r="J90" s="75">
        <f>J$87/$C90</f>
        <v>3.6814070351758801</v>
      </c>
      <c r="K90" s="115"/>
      <c r="L90" s="75">
        <f>L$87/$C90</f>
        <v>0</v>
      </c>
      <c r="M90" s="115"/>
      <c r="N90" s="75"/>
      <c r="O90" s="115"/>
      <c r="P90" s="75"/>
      <c r="Q90" s="115"/>
      <c r="AG90" s="14"/>
      <c r="AM90" s="15" t="s">
        <v>44</v>
      </c>
      <c r="AN90" s="31" t="s">
        <v>54</v>
      </c>
      <c r="AO90" s="33" t="s">
        <v>52</v>
      </c>
      <c r="AP90" s="40" t="s">
        <v>50</v>
      </c>
      <c r="AQ90" s="34" t="s">
        <v>48</v>
      </c>
      <c r="AR90" s="32" t="s">
        <v>70</v>
      </c>
      <c r="AS90" s="45" t="s">
        <v>73</v>
      </c>
      <c r="AT90" s="47" t="s">
        <v>74</v>
      </c>
    </row>
    <row r="91" spans="3:46">
      <c r="C91" s="55"/>
      <c r="D91" s="76">
        <f>COUNTIF(D87:D90,"&gt;="&amp;$C86)</f>
        <v>2</v>
      </c>
      <c r="E91" s="115"/>
      <c r="F91" s="76">
        <f>COUNTIF(F87:F90,"&gt;="&amp;$C86)</f>
        <v>1</v>
      </c>
      <c r="G91" s="115"/>
      <c r="H91" s="76">
        <f>COUNTIF(H87:H90,"&gt;="&amp;$C86)</f>
        <v>1</v>
      </c>
      <c r="I91" s="115"/>
      <c r="J91" s="76">
        <f>COUNTIF(J87:J90,"&gt;="&amp;$C86)</f>
        <v>0</v>
      </c>
      <c r="K91" s="115"/>
      <c r="L91" s="76">
        <f>COUNTIF(L87:L90,"&gt;="&amp;$C86)</f>
        <v>0</v>
      </c>
      <c r="M91" s="115"/>
      <c r="N91" s="75"/>
      <c r="O91" s="115"/>
      <c r="P91" s="75"/>
      <c r="Q91" s="115"/>
      <c r="AG91" s="14"/>
      <c r="AM91" s="56">
        <f>LARGE(AN92:AT122,31)</f>
        <v>2.7942117219445715</v>
      </c>
      <c r="AN91" s="28">
        <f>D15</f>
        <v>0.11065947075208911</v>
      </c>
      <c r="AO91" s="43">
        <f>F15</f>
        <v>0.13971058609722856</v>
      </c>
      <c r="AP91" s="41">
        <f>H15</f>
        <v>0.28812505108295872</v>
      </c>
      <c r="AQ91" s="36">
        <f>J15</f>
        <v>0.12839913854989232</v>
      </c>
      <c r="AR91" s="21">
        <f>L15</f>
        <v>0</v>
      </c>
      <c r="AS91" s="46">
        <f>N15</f>
        <v>0.13250000000000001</v>
      </c>
      <c r="AT91" s="39">
        <f>P15</f>
        <v>0.14480000000000001</v>
      </c>
    </row>
    <row r="92" spans="3:46" ht="16.5" thickBot="1">
      <c r="N92" s="75"/>
      <c r="O92" s="115"/>
      <c r="P92" s="75"/>
      <c r="Q92" s="115"/>
      <c r="AG92" s="14"/>
      <c r="AM92">
        <v>1</v>
      </c>
      <c r="AN92" s="73">
        <f t="shared" ref="AN92:AT92" si="41">AN91*100</f>
        <v>11.065947075208911</v>
      </c>
      <c r="AO92" s="73">
        <f t="shared" si="41"/>
        <v>13.971058609722856</v>
      </c>
      <c r="AP92" s="73">
        <f t="shared" si="41"/>
        <v>28.812505108295873</v>
      </c>
      <c r="AQ92" s="73">
        <f t="shared" si="41"/>
        <v>12.839913854989232</v>
      </c>
      <c r="AR92" s="73">
        <f t="shared" si="41"/>
        <v>0</v>
      </c>
      <c r="AS92" s="73">
        <f t="shared" si="41"/>
        <v>13.25</v>
      </c>
      <c r="AT92" s="73">
        <f t="shared" si="41"/>
        <v>14.48</v>
      </c>
    </row>
    <row r="93" spans="3:46" ht="17.25" thickTop="1" thickBot="1">
      <c r="C93" s="15" t="s">
        <v>41</v>
      </c>
      <c r="D93" s="31" t="s">
        <v>54</v>
      </c>
      <c r="E93" s="86"/>
      <c r="F93" s="33" t="s">
        <v>52</v>
      </c>
      <c r="G93" s="91"/>
      <c r="H93" s="40" t="s">
        <v>50</v>
      </c>
      <c r="I93" s="93"/>
      <c r="J93" s="34" t="s">
        <v>48</v>
      </c>
      <c r="K93" s="98"/>
      <c r="L93" s="32" t="s">
        <v>70</v>
      </c>
      <c r="M93" s="101"/>
      <c r="N93" s="75"/>
      <c r="O93" s="115"/>
      <c r="P93" s="75"/>
      <c r="Q93" s="115"/>
      <c r="AG93" s="14"/>
      <c r="AM93">
        <v>2</v>
      </c>
      <c r="AN93" s="75">
        <f t="shared" ref="AN93:AN109" si="42">AN$92/$AM93</f>
        <v>5.5329735376044553</v>
      </c>
      <c r="AO93" s="75">
        <f t="shared" ref="AO93:AT108" si="43">AO$92/$AM93</f>
        <v>6.9855293048614282</v>
      </c>
      <c r="AP93" s="75">
        <f t="shared" si="43"/>
        <v>14.406252554147937</v>
      </c>
      <c r="AQ93" s="75">
        <f t="shared" si="43"/>
        <v>6.4199569274946162</v>
      </c>
      <c r="AR93" s="75">
        <f t="shared" si="43"/>
        <v>0</v>
      </c>
      <c r="AS93" s="75">
        <f t="shared" si="43"/>
        <v>6.625</v>
      </c>
      <c r="AT93" s="75">
        <f t="shared" si="43"/>
        <v>7.24</v>
      </c>
    </row>
    <row r="94" spans="3:46">
      <c r="C94" s="56">
        <f>LARGE(D95:L98,4)</f>
        <v>17.354979108635092</v>
      </c>
      <c r="D94" s="28">
        <f>D18</f>
        <v>0.34709958217270187</v>
      </c>
      <c r="E94" s="87"/>
      <c r="F94" s="43">
        <f t="shared" ref="F94:L94" si="44">F18</f>
        <v>0.29247342117219449</v>
      </c>
      <c r="G94" s="92"/>
      <c r="H94" s="41">
        <f t="shared" si="44"/>
        <v>0.18019861054352268</v>
      </c>
      <c r="I94" s="95"/>
      <c r="J94" s="36">
        <f t="shared" si="44"/>
        <v>0.10802584350323044</v>
      </c>
      <c r="K94" s="100"/>
      <c r="L94" s="21">
        <f t="shared" si="44"/>
        <v>0</v>
      </c>
      <c r="M94" s="103"/>
      <c r="N94" s="75"/>
      <c r="O94" s="115"/>
      <c r="P94" s="75"/>
      <c r="Q94" s="115"/>
      <c r="AG94" s="14"/>
      <c r="AM94">
        <v>3</v>
      </c>
      <c r="AN94" s="75">
        <f t="shared" si="42"/>
        <v>3.6886490250696369</v>
      </c>
      <c r="AO94" s="75">
        <f t="shared" si="43"/>
        <v>4.6570195365742855</v>
      </c>
      <c r="AP94" s="75">
        <f t="shared" si="43"/>
        <v>9.6041683694319584</v>
      </c>
      <c r="AQ94" s="75">
        <f t="shared" si="43"/>
        <v>4.2799712849964111</v>
      </c>
      <c r="AR94" s="75">
        <f t="shared" si="43"/>
        <v>0</v>
      </c>
      <c r="AS94" s="75">
        <f t="shared" si="43"/>
        <v>4.416666666666667</v>
      </c>
      <c r="AT94" s="75">
        <f t="shared" si="43"/>
        <v>4.8266666666666671</v>
      </c>
    </row>
    <row r="95" spans="3:46">
      <c r="C95">
        <v>1</v>
      </c>
      <c r="D95" s="73">
        <f>D$94*100</f>
        <v>34.709958217270184</v>
      </c>
      <c r="E95" s="115"/>
      <c r="F95" s="73">
        <f>F$94*100</f>
        <v>29.24734211721945</v>
      </c>
      <c r="G95" s="115"/>
      <c r="H95" s="73">
        <f>H$94*100</f>
        <v>18.019861054352269</v>
      </c>
      <c r="I95" s="115"/>
      <c r="J95" s="73">
        <f>J$94*100</f>
        <v>10.802584350323045</v>
      </c>
      <c r="K95" s="115"/>
      <c r="L95" s="73">
        <f>L$94*100</f>
        <v>0</v>
      </c>
      <c r="M95" s="115"/>
      <c r="N95" s="76"/>
      <c r="O95" s="115"/>
      <c r="P95" s="76"/>
      <c r="Q95" s="115"/>
      <c r="AG95" s="14"/>
      <c r="AM95" s="8">
        <v>4</v>
      </c>
      <c r="AN95" s="75">
        <f t="shared" si="42"/>
        <v>2.7664867688022277</v>
      </c>
      <c r="AO95" s="75">
        <f t="shared" si="43"/>
        <v>3.4927646524307141</v>
      </c>
      <c r="AP95" s="75">
        <f t="shared" si="43"/>
        <v>7.2031262770739684</v>
      </c>
      <c r="AQ95" s="75">
        <f t="shared" si="43"/>
        <v>3.2099784637473081</v>
      </c>
      <c r="AR95" s="75">
        <f t="shared" si="43"/>
        <v>0</v>
      </c>
      <c r="AS95" s="75">
        <f t="shared" si="43"/>
        <v>3.3125</v>
      </c>
      <c r="AT95" s="75">
        <f t="shared" si="43"/>
        <v>3.62</v>
      </c>
    </row>
    <row r="96" spans="3:46">
      <c r="C96">
        <v>2</v>
      </c>
      <c r="D96" s="75">
        <f>D95/$C96</f>
        <v>17.354979108635092</v>
      </c>
      <c r="E96" s="115"/>
      <c r="F96" s="75">
        <f>F$95/$C96</f>
        <v>14.623671058609725</v>
      </c>
      <c r="G96" s="115"/>
      <c r="H96" s="75">
        <f>H$95/$C96</f>
        <v>9.0099305271761345</v>
      </c>
      <c r="I96" s="115"/>
      <c r="J96" s="75">
        <f>J$95/$C96</f>
        <v>5.4012921751615224</v>
      </c>
      <c r="K96" s="115"/>
      <c r="L96" s="75">
        <f>L$95/$C96</f>
        <v>0</v>
      </c>
      <c r="M96" s="115"/>
      <c r="AG96" s="14"/>
      <c r="AM96" s="8">
        <v>5</v>
      </c>
      <c r="AN96" s="75">
        <f t="shared" si="42"/>
        <v>2.2131894150417821</v>
      </c>
      <c r="AO96" s="75">
        <f t="shared" si="43"/>
        <v>2.7942117219445715</v>
      </c>
      <c r="AP96" s="75">
        <f t="shared" si="43"/>
        <v>5.7625010216591743</v>
      </c>
      <c r="AQ96" s="75">
        <f t="shared" si="43"/>
        <v>2.5679827709978467</v>
      </c>
      <c r="AR96" s="75">
        <f t="shared" si="43"/>
        <v>0</v>
      </c>
      <c r="AS96" s="75">
        <f t="shared" si="43"/>
        <v>2.65</v>
      </c>
      <c r="AT96" s="75">
        <f t="shared" si="43"/>
        <v>2.8959999999999999</v>
      </c>
    </row>
    <row r="97" spans="3:46">
      <c r="C97">
        <v>3</v>
      </c>
      <c r="D97" s="75">
        <f>D$95/$C97</f>
        <v>11.569986072423395</v>
      </c>
      <c r="E97" s="115"/>
      <c r="F97" s="75">
        <f>F$95/$C97</f>
        <v>9.7491140390731506</v>
      </c>
      <c r="G97" s="115"/>
      <c r="H97" s="75">
        <f>H$95/$C97</f>
        <v>6.0066203514507563</v>
      </c>
      <c r="I97" s="115"/>
      <c r="J97" s="75">
        <f>J$95/$C97</f>
        <v>3.6008614501076814</v>
      </c>
      <c r="K97" s="115"/>
      <c r="L97" s="75">
        <f>L$95/$C97</f>
        <v>0</v>
      </c>
      <c r="M97" s="115"/>
      <c r="AG97" s="14"/>
      <c r="AM97" s="8">
        <v>6</v>
      </c>
      <c r="AN97" s="75">
        <f t="shared" si="42"/>
        <v>1.8443245125348184</v>
      </c>
      <c r="AO97" s="75">
        <f t="shared" si="43"/>
        <v>2.3285097682871427</v>
      </c>
      <c r="AP97" s="75">
        <f t="shared" si="43"/>
        <v>4.8020841847159792</v>
      </c>
      <c r="AQ97" s="75">
        <f t="shared" si="43"/>
        <v>2.1399856424982056</v>
      </c>
      <c r="AR97" s="75">
        <f t="shared" si="43"/>
        <v>0</v>
      </c>
      <c r="AS97" s="75">
        <f t="shared" si="43"/>
        <v>2.2083333333333335</v>
      </c>
      <c r="AT97" s="75">
        <f t="shared" si="43"/>
        <v>2.4133333333333336</v>
      </c>
    </row>
    <row r="98" spans="3:46">
      <c r="C98">
        <v>4</v>
      </c>
      <c r="D98" s="75">
        <f>D$95/$C98</f>
        <v>8.6774895543175461</v>
      </c>
      <c r="E98" s="115"/>
      <c r="F98" s="75">
        <f>F$95/$C98</f>
        <v>7.3118355293048625</v>
      </c>
      <c r="G98" s="115"/>
      <c r="H98" s="75">
        <f>H$95/$C98</f>
        <v>4.5049652635880673</v>
      </c>
      <c r="I98" s="115"/>
      <c r="J98" s="75">
        <f>J$95/$C98</f>
        <v>2.7006460875807612</v>
      </c>
      <c r="K98" s="115"/>
      <c r="L98" s="75">
        <f>L$95/$C98</f>
        <v>0</v>
      </c>
      <c r="M98" s="115"/>
      <c r="AG98" s="14"/>
      <c r="AM98" s="8">
        <v>7</v>
      </c>
      <c r="AN98" s="75">
        <f t="shared" si="42"/>
        <v>1.5808495821727016</v>
      </c>
      <c r="AO98" s="75">
        <f t="shared" si="43"/>
        <v>1.9958655156746938</v>
      </c>
      <c r="AP98" s="75">
        <f t="shared" si="43"/>
        <v>4.1160721583279818</v>
      </c>
      <c r="AQ98" s="75">
        <f t="shared" si="43"/>
        <v>1.8342734078556047</v>
      </c>
      <c r="AR98" s="75">
        <f t="shared" si="43"/>
        <v>0</v>
      </c>
      <c r="AS98" s="75">
        <f t="shared" si="43"/>
        <v>1.8928571428571428</v>
      </c>
      <c r="AT98" s="75">
        <f t="shared" si="43"/>
        <v>2.0685714285714285</v>
      </c>
    </row>
    <row r="99" spans="3:46">
      <c r="C99" s="55"/>
      <c r="D99" s="76">
        <f>COUNTIF(D95:D98,"&gt;="&amp;$C94)</f>
        <v>2</v>
      </c>
      <c r="E99" s="115"/>
      <c r="F99" s="76">
        <f>COUNTIF(F95:F98,"&gt;="&amp;$C94)</f>
        <v>1</v>
      </c>
      <c r="G99" s="115"/>
      <c r="H99" s="76">
        <f>COUNTIF(H95:H98,"&gt;="&amp;$C94)</f>
        <v>1</v>
      </c>
      <c r="I99" s="115"/>
      <c r="J99" s="76">
        <f>COUNTIF(J95:J98,"&gt;="&amp;$C94)</f>
        <v>0</v>
      </c>
      <c r="K99" s="115"/>
      <c r="L99" s="76">
        <f>COUNTIF(L95:L98,"&gt;="&amp;$C94)</f>
        <v>0</v>
      </c>
      <c r="M99" s="115"/>
      <c r="AG99" s="14"/>
      <c r="AM99" s="8">
        <v>8</v>
      </c>
      <c r="AN99" s="75">
        <f t="shared" si="42"/>
        <v>1.3832433844011138</v>
      </c>
      <c r="AO99" s="75">
        <f t="shared" si="43"/>
        <v>1.7463823262153571</v>
      </c>
      <c r="AP99" s="75">
        <f t="shared" si="43"/>
        <v>3.6015631385369842</v>
      </c>
      <c r="AQ99" s="75">
        <f t="shared" si="43"/>
        <v>1.6049892318736541</v>
      </c>
      <c r="AR99" s="75">
        <f t="shared" si="43"/>
        <v>0</v>
      </c>
      <c r="AS99" s="75">
        <f t="shared" si="43"/>
        <v>1.65625</v>
      </c>
      <c r="AT99" s="75">
        <f t="shared" si="43"/>
        <v>1.81</v>
      </c>
    </row>
    <row r="100" spans="3:46" ht="16.5" thickBot="1">
      <c r="AG100" s="14"/>
      <c r="AM100" s="8">
        <v>9</v>
      </c>
      <c r="AN100" s="75">
        <f t="shared" si="42"/>
        <v>1.2295496750232122</v>
      </c>
      <c r="AO100" s="75">
        <f t="shared" si="43"/>
        <v>1.5523398455247619</v>
      </c>
      <c r="AP100" s="75">
        <f t="shared" si="43"/>
        <v>3.2013894564773193</v>
      </c>
      <c r="AQ100" s="75">
        <f t="shared" si="43"/>
        <v>1.4266570949988036</v>
      </c>
      <c r="AR100" s="75">
        <f t="shared" si="43"/>
        <v>0</v>
      </c>
      <c r="AS100" s="75">
        <f t="shared" si="43"/>
        <v>1.4722222222222223</v>
      </c>
      <c r="AT100" s="75">
        <f t="shared" si="43"/>
        <v>1.608888888888889</v>
      </c>
    </row>
    <row r="101" spans="3:46" ht="17.25" thickTop="1" thickBot="1">
      <c r="C101" s="15" t="s">
        <v>40</v>
      </c>
      <c r="D101" s="31" t="s">
        <v>54</v>
      </c>
      <c r="E101" s="86"/>
      <c r="F101" s="33" t="s">
        <v>52</v>
      </c>
      <c r="G101" s="91"/>
      <c r="H101" s="40" t="s">
        <v>50</v>
      </c>
      <c r="I101" s="93"/>
      <c r="J101" s="34" t="s">
        <v>48</v>
      </c>
      <c r="K101" s="98"/>
      <c r="L101" s="32" t="s">
        <v>70</v>
      </c>
      <c r="M101" s="101"/>
      <c r="N101" s="45" t="s">
        <v>73</v>
      </c>
      <c r="O101" s="104"/>
      <c r="AG101" s="14"/>
      <c r="AM101" s="8">
        <v>10</v>
      </c>
      <c r="AN101" s="75">
        <f t="shared" si="42"/>
        <v>1.1065947075208911</v>
      </c>
      <c r="AO101" s="75">
        <f t="shared" si="43"/>
        <v>1.3971058609722857</v>
      </c>
      <c r="AP101" s="75">
        <f t="shared" si="43"/>
        <v>2.8812505108295872</v>
      </c>
      <c r="AQ101" s="75">
        <f t="shared" si="43"/>
        <v>1.2839913854989233</v>
      </c>
      <c r="AR101" s="75">
        <f t="shared" si="43"/>
        <v>0</v>
      </c>
      <c r="AS101" s="75">
        <f t="shared" si="43"/>
        <v>1.325</v>
      </c>
      <c r="AT101" s="75">
        <f t="shared" si="43"/>
        <v>1.448</v>
      </c>
    </row>
    <row r="102" spans="3:46">
      <c r="C102" s="56">
        <f>LARGE(D103:N110,8)</f>
        <v>9.3472006538618722</v>
      </c>
      <c r="D102" s="28">
        <f>D19</f>
        <v>0.27247562674094705</v>
      </c>
      <c r="E102" s="87"/>
      <c r="F102" s="43">
        <f t="shared" ref="F102:N102" si="45">F19</f>
        <v>0.24043616537937307</v>
      </c>
      <c r="G102" s="92"/>
      <c r="H102" s="41">
        <f t="shared" si="45"/>
        <v>0.28041601961585616</v>
      </c>
      <c r="I102" s="95"/>
      <c r="J102" s="36">
        <f t="shared" si="45"/>
        <v>0.13910696338837045</v>
      </c>
      <c r="K102" s="100"/>
      <c r="L102" s="21">
        <f t="shared" si="45"/>
        <v>0</v>
      </c>
      <c r="M102" s="103"/>
      <c r="N102" s="46">
        <f t="shared" si="45"/>
        <v>0</v>
      </c>
      <c r="O102" s="106"/>
      <c r="AG102" s="14"/>
      <c r="AM102" s="8">
        <v>11</v>
      </c>
      <c r="AN102" s="75">
        <f t="shared" si="42"/>
        <v>1.0059951886553555</v>
      </c>
      <c r="AO102" s="75">
        <f t="shared" si="43"/>
        <v>1.2700962372475324</v>
      </c>
      <c r="AP102" s="75">
        <f t="shared" si="43"/>
        <v>2.6193186462087157</v>
      </c>
      <c r="AQ102" s="75">
        <f t="shared" si="43"/>
        <v>1.167264895908112</v>
      </c>
      <c r="AR102" s="75">
        <f t="shared" si="43"/>
        <v>0</v>
      </c>
      <c r="AS102" s="75">
        <f t="shared" si="43"/>
        <v>1.2045454545454546</v>
      </c>
      <c r="AT102" s="75">
        <f t="shared" si="43"/>
        <v>1.3163636363636364</v>
      </c>
    </row>
    <row r="103" spans="3:46">
      <c r="C103">
        <v>1</v>
      </c>
      <c r="D103" s="73">
        <f>D102*100</f>
        <v>27.247562674094706</v>
      </c>
      <c r="E103" s="115"/>
      <c r="F103" s="73">
        <f t="shared" ref="F103:N103" si="46">F102*100</f>
        <v>24.043616537937307</v>
      </c>
      <c r="G103" s="115"/>
      <c r="H103" s="73">
        <f t="shared" si="46"/>
        <v>28.041601961585616</v>
      </c>
      <c r="I103" s="115"/>
      <c r="J103" s="73">
        <f t="shared" si="46"/>
        <v>13.910696338837045</v>
      </c>
      <c r="K103" s="115"/>
      <c r="L103" s="73">
        <f t="shared" si="46"/>
        <v>0</v>
      </c>
      <c r="M103" s="115"/>
      <c r="N103" s="73">
        <f t="shared" si="46"/>
        <v>0</v>
      </c>
      <c r="O103" s="115"/>
      <c r="AG103" s="14"/>
      <c r="AM103" s="8">
        <v>12</v>
      </c>
      <c r="AN103" s="75">
        <f t="shared" si="42"/>
        <v>0.92216225626740922</v>
      </c>
      <c r="AO103" s="75">
        <f t="shared" si="43"/>
        <v>1.1642548841435714</v>
      </c>
      <c r="AP103" s="75">
        <f t="shared" si="43"/>
        <v>2.4010420923579896</v>
      </c>
      <c r="AQ103" s="75">
        <f t="shared" si="43"/>
        <v>1.0699928212491028</v>
      </c>
      <c r="AR103" s="75">
        <f t="shared" si="43"/>
        <v>0</v>
      </c>
      <c r="AS103" s="75">
        <f t="shared" si="43"/>
        <v>1.1041666666666667</v>
      </c>
      <c r="AT103" s="75">
        <f t="shared" si="43"/>
        <v>1.2066666666666668</v>
      </c>
    </row>
    <row r="104" spans="3:46">
      <c r="C104">
        <v>2</v>
      </c>
      <c r="D104" s="75">
        <f t="shared" ref="D104:D110" si="47">D$103/$C104</f>
        <v>13.623781337047353</v>
      </c>
      <c r="E104" s="115"/>
      <c r="F104" s="75">
        <f t="shared" ref="F104:F110" si="48">F$103/$C104</f>
        <v>12.021808268968654</v>
      </c>
      <c r="G104" s="115"/>
      <c r="H104" s="75">
        <f t="shared" ref="H104:H110" si="49">H$103/$C104</f>
        <v>14.020800980792808</v>
      </c>
      <c r="I104" s="115"/>
      <c r="J104" s="75">
        <f t="shared" ref="J104:J110" si="50">J$103/$C104</f>
        <v>6.9553481694185226</v>
      </c>
      <c r="K104" s="115"/>
      <c r="L104" s="75">
        <f t="shared" ref="L104:L110" si="51">L$103/$C104</f>
        <v>0</v>
      </c>
      <c r="M104" s="115"/>
      <c r="N104" s="75">
        <f t="shared" ref="N104:N110" si="52">N$103/$C104</f>
        <v>0</v>
      </c>
      <c r="O104" s="115"/>
      <c r="AG104" s="14"/>
      <c r="AM104" s="8">
        <v>13</v>
      </c>
      <c r="AN104" s="75">
        <f t="shared" si="42"/>
        <v>0.85122669809299312</v>
      </c>
      <c r="AO104" s="75">
        <f t="shared" si="43"/>
        <v>1.0746968161325274</v>
      </c>
      <c r="AP104" s="75">
        <f t="shared" si="43"/>
        <v>2.2163465467919901</v>
      </c>
      <c r="AQ104" s="75">
        <f t="shared" si="43"/>
        <v>0.98768568115301791</v>
      </c>
      <c r="AR104" s="75">
        <f t="shared" si="43"/>
        <v>0</v>
      </c>
      <c r="AS104" s="75">
        <f t="shared" si="43"/>
        <v>1.0192307692307692</v>
      </c>
      <c r="AT104" s="75">
        <f t="shared" si="43"/>
        <v>1.1138461538461539</v>
      </c>
    </row>
    <row r="105" spans="3:46">
      <c r="C105">
        <v>3</v>
      </c>
      <c r="D105" s="75">
        <f t="shared" si="47"/>
        <v>9.0825208913649025</v>
      </c>
      <c r="E105" s="115"/>
      <c r="F105" s="75">
        <f t="shared" si="48"/>
        <v>8.0145388459791018</v>
      </c>
      <c r="G105" s="115"/>
      <c r="H105" s="75">
        <f t="shared" si="49"/>
        <v>9.3472006538618722</v>
      </c>
      <c r="I105" s="115"/>
      <c r="J105" s="75">
        <f t="shared" si="50"/>
        <v>4.6368987796123484</v>
      </c>
      <c r="K105" s="115"/>
      <c r="L105" s="75">
        <f t="shared" si="51"/>
        <v>0</v>
      </c>
      <c r="M105" s="115"/>
      <c r="N105" s="75">
        <f t="shared" si="52"/>
        <v>0</v>
      </c>
      <c r="O105" s="115"/>
      <c r="AG105" s="14"/>
      <c r="AM105" s="8">
        <v>14</v>
      </c>
      <c r="AN105" s="75">
        <f t="shared" si="42"/>
        <v>0.79042479108635078</v>
      </c>
      <c r="AO105" s="75">
        <f t="shared" si="43"/>
        <v>0.99793275783734692</v>
      </c>
      <c r="AP105" s="75">
        <f t="shared" si="43"/>
        <v>2.0580360791639909</v>
      </c>
      <c r="AQ105" s="75">
        <f t="shared" si="43"/>
        <v>0.91713670392780233</v>
      </c>
      <c r="AR105" s="75">
        <f t="shared" si="43"/>
        <v>0</v>
      </c>
      <c r="AS105" s="75">
        <f t="shared" si="43"/>
        <v>0.9464285714285714</v>
      </c>
      <c r="AT105" s="75">
        <f t="shared" si="43"/>
        <v>1.0342857142857143</v>
      </c>
    </row>
    <row r="106" spans="3:46">
      <c r="C106">
        <v>4</v>
      </c>
      <c r="D106" s="75">
        <f t="shared" si="47"/>
        <v>6.8118906685236764</v>
      </c>
      <c r="E106" s="115"/>
      <c r="F106" s="75">
        <f t="shared" si="48"/>
        <v>6.0109041344843268</v>
      </c>
      <c r="G106" s="115"/>
      <c r="H106" s="75">
        <f t="shared" si="49"/>
        <v>7.0104004903964041</v>
      </c>
      <c r="I106" s="115"/>
      <c r="J106" s="75">
        <f t="shared" si="50"/>
        <v>3.4776740847092613</v>
      </c>
      <c r="K106" s="115"/>
      <c r="L106" s="75">
        <f t="shared" si="51"/>
        <v>0</v>
      </c>
      <c r="M106" s="115"/>
      <c r="N106" s="75">
        <f t="shared" si="52"/>
        <v>0</v>
      </c>
      <c r="O106" s="115"/>
      <c r="AG106" s="14"/>
      <c r="AM106" s="8">
        <v>15</v>
      </c>
      <c r="AN106" s="75">
        <f t="shared" si="42"/>
        <v>0.73772980501392738</v>
      </c>
      <c r="AO106" s="75">
        <f t="shared" si="43"/>
        <v>0.93140390731485712</v>
      </c>
      <c r="AP106" s="75">
        <f t="shared" si="43"/>
        <v>1.9208336738863916</v>
      </c>
      <c r="AQ106" s="75">
        <f t="shared" si="43"/>
        <v>0.85599425699928211</v>
      </c>
      <c r="AR106" s="75">
        <f t="shared" si="43"/>
        <v>0</v>
      </c>
      <c r="AS106" s="75">
        <f t="shared" si="43"/>
        <v>0.8833333333333333</v>
      </c>
      <c r="AT106" s="75">
        <f t="shared" si="43"/>
        <v>0.96533333333333338</v>
      </c>
    </row>
    <row r="107" spans="3:46">
      <c r="C107" s="7">
        <v>5</v>
      </c>
      <c r="D107" s="75">
        <f t="shared" si="47"/>
        <v>5.4495125348189415</v>
      </c>
      <c r="E107" s="115"/>
      <c r="F107" s="75">
        <f t="shared" si="48"/>
        <v>4.8087233075874618</v>
      </c>
      <c r="G107" s="115"/>
      <c r="H107" s="75">
        <f t="shared" si="49"/>
        <v>5.6083203923171236</v>
      </c>
      <c r="I107" s="115"/>
      <c r="J107" s="75">
        <f t="shared" si="50"/>
        <v>2.7821392677674091</v>
      </c>
      <c r="K107" s="115"/>
      <c r="L107" s="75">
        <f t="shared" si="51"/>
        <v>0</v>
      </c>
      <c r="M107" s="115"/>
      <c r="N107" s="75">
        <f t="shared" si="52"/>
        <v>0</v>
      </c>
      <c r="O107" s="115"/>
      <c r="AG107" s="14"/>
      <c r="AM107" s="8">
        <v>16</v>
      </c>
      <c r="AN107" s="75">
        <f t="shared" si="42"/>
        <v>0.69162169220055691</v>
      </c>
      <c r="AO107" s="75">
        <f t="shared" si="43"/>
        <v>0.87319116310767853</v>
      </c>
      <c r="AP107" s="75">
        <f t="shared" si="43"/>
        <v>1.8007815692684921</v>
      </c>
      <c r="AQ107" s="75">
        <f t="shared" si="43"/>
        <v>0.80249461593682703</v>
      </c>
      <c r="AR107" s="75">
        <f t="shared" si="43"/>
        <v>0</v>
      </c>
      <c r="AS107" s="75">
        <f t="shared" si="43"/>
        <v>0.828125</v>
      </c>
      <c r="AT107" s="75">
        <f t="shared" si="43"/>
        <v>0.90500000000000003</v>
      </c>
    </row>
    <row r="108" spans="3:46">
      <c r="C108" s="7">
        <v>6</v>
      </c>
      <c r="D108" s="75">
        <f t="shared" si="47"/>
        <v>4.5412604456824512</v>
      </c>
      <c r="E108" s="115"/>
      <c r="F108" s="75">
        <f t="shared" si="48"/>
        <v>4.0072694229895509</v>
      </c>
      <c r="G108" s="115"/>
      <c r="H108" s="75">
        <f t="shared" si="49"/>
        <v>4.6736003269309361</v>
      </c>
      <c r="I108" s="115"/>
      <c r="J108" s="75">
        <f t="shared" si="50"/>
        <v>2.3184493898061742</v>
      </c>
      <c r="K108" s="115"/>
      <c r="L108" s="75">
        <f t="shared" si="51"/>
        <v>0</v>
      </c>
      <c r="M108" s="115"/>
      <c r="N108" s="75">
        <f t="shared" si="52"/>
        <v>0</v>
      </c>
      <c r="O108" s="115"/>
      <c r="AG108" s="14"/>
      <c r="AM108" s="8">
        <v>17</v>
      </c>
      <c r="AN108" s="75">
        <f t="shared" si="42"/>
        <v>0.65093806324758297</v>
      </c>
      <c r="AO108" s="75">
        <f t="shared" si="43"/>
        <v>0.82182697704252095</v>
      </c>
      <c r="AP108" s="75">
        <f t="shared" si="43"/>
        <v>1.6948532416644631</v>
      </c>
      <c r="AQ108" s="75">
        <f t="shared" si="43"/>
        <v>0.75528905029348425</v>
      </c>
      <c r="AR108" s="75">
        <f t="shared" si="43"/>
        <v>0</v>
      </c>
      <c r="AS108" s="75">
        <f t="shared" si="43"/>
        <v>0.77941176470588236</v>
      </c>
      <c r="AT108" s="75">
        <f t="shared" si="43"/>
        <v>0.85176470588235298</v>
      </c>
    </row>
    <row r="109" spans="3:46">
      <c r="C109" s="7">
        <v>7</v>
      </c>
      <c r="D109" s="75">
        <f t="shared" si="47"/>
        <v>3.8925089534421007</v>
      </c>
      <c r="E109" s="115"/>
      <c r="F109" s="75">
        <f t="shared" si="48"/>
        <v>3.4348023625624724</v>
      </c>
      <c r="G109" s="115"/>
      <c r="H109" s="75">
        <f t="shared" si="49"/>
        <v>4.0059431373693739</v>
      </c>
      <c r="I109" s="115"/>
      <c r="J109" s="75">
        <f t="shared" si="50"/>
        <v>1.987242334119578</v>
      </c>
      <c r="K109" s="115"/>
      <c r="L109" s="75">
        <f t="shared" si="51"/>
        <v>0</v>
      </c>
      <c r="M109" s="115"/>
      <c r="N109" s="75">
        <f t="shared" si="52"/>
        <v>0</v>
      </c>
      <c r="O109" s="115"/>
      <c r="AG109" s="14"/>
      <c r="AM109" s="8">
        <v>18</v>
      </c>
      <c r="AN109" s="75">
        <f t="shared" si="42"/>
        <v>0.61477483751160611</v>
      </c>
      <c r="AO109" s="75">
        <f t="shared" ref="AO109:AT109" si="53">AO$92/$AM109</f>
        <v>0.77616992276238095</v>
      </c>
      <c r="AP109" s="75">
        <f t="shared" si="53"/>
        <v>1.6006947282386597</v>
      </c>
      <c r="AQ109" s="75">
        <f t="shared" si="53"/>
        <v>0.71332854749940178</v>
      </c>
      <c r="AR109" s="75">
        <f t="shared" si="53"/>
        <v>0</v>
      </c>
      <c r="AS109" s="75">
        <f t="shared" si="53"/>
        <v>0.73611111111111116</v>
      </c>
      <c r="AT109" s="75">
        <f t="shared" si="53"/>
        <v>0.80444444444444452</v>
      </c>
    </row>
    <row r="110" spans="3:46">
      <c r="C110" s="7">
        <v>8</v>
      </c>
      <c r="D110" s="75">
        <f t="shared" si="47"/>
        <v>3.4059453342618382</v>
      </c>
      <c r="E110" s="115"/>
      <c r="F110" s="75">
        <f t="shared" si="48"/>
        <v>3.0054520672421634</v>
      </c>
      <c r="G110" s="115"/>
      <c r="H110" s="75">
        <f t="shared" si="49"/>
        <v>3.5052002451982021</v>
      </c>
      <c r="I110" s="115"/>
      <c r="J110" s="75">
        <f t="shared" si="50"/>
        <v>1.7388370423546307</v>
      </c>
      <c r="K110" s="115"/>
      <c r="L110" s="75">
        <f t="shared" si="51"/>
        <v>0</v>
      </c>
      <c r="M110" s="115"/>
      <c r="N110" s="75">
        <f t="shared" si="52"/>
        <v>0</v>
      </c>
      <c r="O110" s="115"/>
      <c r="AG110" s="14"/>
      <c r="AM110" s="8">
        <v>19</v>
      </c>
      <c r="AN110" s="75">
        <f t="shared" ref="AN110:AT122" si="54">AN$92/$AM110</f>
        <v>0.58241826711625844</v>
      </c>
      <c r="AO110" s="75">
        <f t="shared" si="54"/>
        <v>0.73531887419593978</v>
      </c>
      <c r="AP110" s="75">
        <f t="shared" si="54"/>
        <v>1.5164476372787301</v>
      </c>
      <c r="AQ110" s="75">
        <f t="shared" si="54"/>
        <v>0.6757849397362754</v>
      </c>
      <c r="AR110" s="75">
        <f t="shared" si="54"/>
        <v>0</v>
      </c>
      <c r="AS110" s="75">
        <f t="shared" si="54"/>
        <v>0.69736842105263153</v>
      </c>
      <c r="AT110" s="75">
        <f t="shared" si="54"/>
        <v>0.76210526315789473</v>
      </c>
    </row>
    <row r="111" spans="3:46">
      <c r="D111" s="76">
        <f>COUNTIF(D103:D110,"&gt;="&amp;$C102)</f>
        <v>2</v>
      </c>
      <c r="E111" s="115"/>
      <c r="F111" s="76">
        <f>COUNTIF(F103:F110,"&gt;="&amp;$C102)</f>
        <v>2</v>
      </c>
      <c r="G111" s="115"/>
      <c r="H111" s="76">
        <f>COUNTIF(H103:H110,"&gt;="&amp;$C102)</f>
        <v>3</v>
      </c>
      <c r="I111" s="115"/>
      <c r="J111" s="76">
        <f>COUNTIF(J103:J110,"&gt;="&amp;$C102)</f>
        <v>1</v>
      </c>
      <c r="K111" s="115"/>
      <c r="L111" s="76">
        <f>COUNTIF(L103:L110,"&gt;="&amp;$C102)</f>
        <v>0</v>
      </c>
      <c r="M111" s="115"/>
      <c r="N111" s="76">
        <f>COUNTIF(N103:N110,"&gt;="&amp;$C102)</f>
        <v>0</v>
      </c>
      <c r="O111" s="115"/>
      <c r="AG111" s="14"/>
      <c r="AM111" s="8">
        <v>20</v>
      </c>
      <c r="AN111" s="75">
        <f t="shared" si="54"/>
        <v>0.55329735376044553</v>
      </c>
      <c r="AO111" s="75">
        <f t="shared" si="54"/>
        <v>0.69855293048614286</v>
      </c>
      <c r="AP111" s="75">
        <f t="shared" si="54"/>
        <v>1.4406252554147936</v>
      </c>
      <c r="AQ111" s="75">
        <f t="shared" si="54"/>
        <v>0.64199569274946167</v>
      </c>
      <c r="AR111" s="75">
        <f t="shared" si="54"/>
        <v>0</v>
      </c>
      <c r="AS111" s="75">
        <f t="shared" si="54"/>
        <v>0.66249999999999998</v>
      </c>
      <c r="AT111" s="75">
        <f t="shared" si="54"/>
        <v>0.72399999999999998</v>
      </c>
    </row>
    <row r="112" spans="3:46" ht="16.5" thickBot="1">
      <c r="AG112" s="14"/>
      <c r="AM112" s="8">
        <v>21</v>
      </c>
      <c r="AN112" s="75">
        <f t="shared" si="54"/>
        <v>0.52694986072423389</v>
      </c>
      <c r="AO112" s="75">
        <f t="shared" si="54"/>
        <v>0.66528850522489791</v>
      </c>
      <c r="AP112" s="75">
        <f t="shared" si="54"/>
        <v>1.3720240527759939</v>
      </c>
      <c r="AQ112" s="75">
        <f t="shared" si="54"/>
        <v>0.61142446928520156</v>
      </c>
      <c r="AR112" s="75">
        <f t="shared" si="54"/>
        <v>0</v>
      </c>
      <c r="AS112" s="75">
        <f t="shared" si="54"/>
        <v>0.63095238095238093</v>
      </c>
      <c r="AT112" s="75">
        <f t="shared" si="54"/>
        <v>0.68952380952380954</v>
      </c>
    </row>
    <row r="113" spans="3:46" ht="17.25" thickTop="1" thickBot="1">
      <c r="C113" s="15" t="s">
        <v>39</v>
      </c>
      <c r="D113" s="31" t="s">
        <v>54</v>
      </c>
      <c r="E113" s="86"/>
      <c r="F113" s="33" t="s">
        <v>52</v>
      </c>
      <c r="G113" s="91"/>
      <c r="H113" s="40" t="s">
        <v>50</v>
      </c>
      <c r="I113" s="93"/>
      <c r="J113" s="34" t="s">
        <v>48</v>
      </c>
      <c r="K113" s="98"/>
      <c r="L113" s="32" t="s">
        <v>70</v>
      </c>
      <c r="M113" s="101"/>
      <c r="N113" s="45" t="s">
        <v>73</v>
      </c>
      <c r="O113" s="104"/>
      <c r="AG113" s="14"/>
      <c r="AM113" s="8">
        <v>22</v>
      </c>
      <c r="AN113" s="75">
        <f t="shared" si="54"/>
        <v>0.50299759432767777</v>
      </c>
      <c r="AO113" s="75">
        <f t="shared" si="54"/>
        <v>0.6350481186237662</v>
      </c>
      <c r="AP113" s="75">
        <f t="shared" si="54"/>
        <v>1.3096593231043578</v>
      </c>
      <c r="AQ113" s="75">
        <f t="shared" si="54"/>
        <v>0.583632447954056</v>
      </c>
      <c r="AR113" s="75">
        <f t="shared" si="54"/>
        <v>0</v>
      </c>
      <c r="AS113" s="75">
        <f t="shared" si="54"/>
        <v>0.60227272727272729</v>
      </c>
      <c r="AT113" s="75">
        <f t="shared" si="54"/>
        <v>0.6581818181818182</v>
      </c>
    </row>
    <row r="114" spans="3:46">
      <c r="C114" s="56">
        <f>LARGE(D115:N119,5)</f>
        <v>14.450825556353195</v>
      </c>
      <c r="D114" s="28">
        <f>D20</f>
        <v>0.36271169916434537</v>
      </c>
      <c r="E114" s="87"/>
      <c r="F114" s="43">
        <f t="shared" ref="F114:N114" si="55">F20</f>
        <v>0.19252067242162657</v>
      </c>
      <c r="G114" s="92"/>
      <c r="H114" s="41">
        <f t="shared" si="55"/>
        <v>0.23833755619125457</v>
      </c>
      <c r="I114" s="95"/>
      <c r="J114" s="36">
        <f t="shared" si="55"/>
        <v>0.14450825556353195</v>
      </c>
      <c r="K114" s="100"/>
      <c r="L114" s="21">
        <f t="shared" si="55"/>
        <v>0</v>
      </c>
      <c r="M114" s="103"/>
      <c r="N114" s="46">
        <f t="shared" si="55"/>
        <v>0</v>
      </c>
      <c r="O114" s="106"/>
      <c r="AG114" s="14"/>
      <c r="AM114" s="8">
        <v>23</v>
      </c>
      <c r="AN114" s="75">
        <f t="shared" si="54"/>
        <v>0.48112813370473523</v>
      </c>
      <c r="AO114" s="75">
        <f t="shared" si="54"/>
        <v>0.6074373308575155</v>
      </c>
      <c r="AP114" s="75">
        <f t="shared" si="54"/>
        <v>1.2527176134041684</v>
      </c>
      <c r="AQ114" s="75">
        <f t="shared" si="54"/>
        <v>0.55825712412996664</v>
      </c>
      <c r="AR114" s="75">
        <f t="shared" si="54"/>
        <v>0</v>
      </c>
      <c r="AS114" s="75">
        <f t="shared" si="54"/>
        <v>0.57608695652173914</v>
      </c>
      <c r="AT114" s="75">
        <f t="shared" si="54"/>
        <v>0.62956521739130433</v>
      </c>
    </row>
    <row r="115" spans="3:46">
      <c r="C115">
        <v>1</v>
      </c>
      <c r="D115" s="73">
        <f>D114*100</f>
        <v>36.271169916434538</v>
      </c>
      <c r="E115" s="115"/>
      <c r="F115" s="73">
        <f>F114*100</f>
        <v>19.252067242162656</v>
      </c>
      <c r="G115" s="115"/>
      <c r="H115" s="73">
        <f>H114*100</f>
        <v>23.833755619125458</v>
      </c>
      <c r="I115" s="115"/>
      <c r="J115" s="73">
        <f>J114*100</f>
        <v>14.450825556353195</v>
      </c>
      <c r="K115" s="115"/>
      <c r="L115" s="73">
        <f>L114*100</f>
        <v>0</v>
      </c>
      <c r="M115" s="115"/>
      <c r="N115" s="73">
        <f>N114*100</f>
        <v>0</v>
      </c>
      <c r="O115" s="115"/>
      <c r="AG115" s="12"/>
      <c r="AM115" s="8">
        <v>24</v>
      </c>
      <c r="AN115" s="75">
        <f t="shared" si="54"/>
        <v>0.46108112813370461</v>
      </c>
      <c r="AO115" s="75">
        <f t="shared" si="54"/>
        <v>0.58212744207178568</v>
      </c>
      <c r="AP115" s="75">
        <f t="shared" si="54"/>
        <v>1.2005210461789948</v>
      </c>
      <c r="AQ115" s="75">
        <f t="shared" si="54"/>
        <v>0.53499641062455139</v>
      </c>
      <c r="AR115" s="75">
        <f t="shared" si="54"/>
        <v>0</v>
      </c>
      <c r="AS115" s="75">
        <f t="shared" si="54"/>
        <v>0.55208333333333337</v>
      </c>
      <c r="AT115" s="75">
        <f t="shared" si="54"/>
        <v>0.60333333333333339</v>
      </c>
    </row>
    <row r="116" spans="3:46">
      <c r="C116">
        <v>2</v>
      </c>
      <c r="D116" s="75">
        <f>D115/$C116</f>
        <v>18.135584958217269</v>
      </c>
      <c r="E116" s="115"/>
      <c r="F116" s="75">
        <f>F$115/$C116</f>
        <v>9.6260336210813282</v>
      </c>
      <c r="G116" s="115"/>
      <c r="H116" s="75">
        <f>H$115/$C116</f>
        <v>11.916877809562729</v>
      </c>
      <c r="I116" s="115"/>
      <c r="J116" s="75">
        <f>J$115/$C116</f>
        <v>7.2254127781765973</v>
      </c>
      <c r="K116" s="115"/>
      <c r="L116" s="75">
        <f>L$115/$C116</f>
        <v>0</v>
      </c>
      <c r="M116" s="115"/>
      <c r="N116" s="75">
        <f>N$115/$C116</f>
        <v>0</v>
      </c>
      <c r="O116" s="115"/>
      <c r="AG116" s="24"/>
      <c r="AM116" s="8">
        <v>25</v>
      </c>
      <c r="AN116" s="75">
        <f t="shared" si="54"/>
        <v>0.44263788300835644</v>
      </c>
      <c r="AO116" s="75">
        <f t="shared" si="54"/>
        <v>0.55884234438891423</v>
      </c>
      <c r="AP116" s="75">
        <f t="shared" si="54"/>
        <v>1.1525002043318349</v>
      </c>
      <c r="AQ116" s="75">
        <f t="shared" si="54"/>
        <v>0.51359655419956929</v>
      </c>
      <c r="AR116" s="75">
        <f t="shared" si="54"/>
        <v>0</v>
      </c>
      <c r="AS116" s="75">
        <f t="shared" si="54"/>
        <v>0.53</v>
      </c>
      <c r="AT116" s="75">
        <f t="shared" si="54"/>
        <v>0.57920000000000005</v>
      </c>
    </row>
    <row r="117" spans="3:46">
      <c r="C117">
        <v>3</v>
      </c>
      <c r="D117" s="75">
        <f>D$115/$C117</f>
        <v>12.090389972144846</v>
      </c>
      <c r="E117" s="115"/>
      <c r="F117" s="75">
        <f>F$115/$C117</f>
        <v>6.4173557473875524</v>
      </c>
      <c r="G117" s="115"/>
      <c r="H117" s="75">
        <f>H$115/$C117</f>
        <v>7.9445852063751525</v>
      </c>
      <c r="I117" s="115"/>
      <c r="J117" s="75">
        <f>J$115/$C117</f>
        <v>4.8169418521177318</v>
      </c>
      <c r="K117" s="115"/>
      <c r="L117" s="75">
        <f>L$115/$C117</f>
        <v>0</v>
      </c>
      <c r="M117" s="115"/>
      <c r="N117" s="75">
        <f>N$115/$C117</f>
        <v>0</v>
      </c>
      <c r="O117" s="115"/>
      <c r="AM117" s="8">
        <v>26</v>
      </c>
      <c r="AN117" s="75">
        <f t="shared" si="54"/>
        <v>0.42561334904649656</v>
      </c>
      <c r="AO117" s="75">
        <f t="shared" si="54"/>
        <v>0.53734840806626372</v>
      </c>
      <c r="AP117" s="75">
        <f t="shared" si="54"/>
        <v>1.108173273395995</v>
      </c>
      <c r="AQ117" s="75">
        <f t="shared" si="54"/>
        <v>0.49384284057650896</v>
      </c>
      <c r="AR117" s="75">
        <f t="shared" si="54"/>
        <v>0</v>
      </c>
      <c r="AS117" s="75">
        <f t="shared" si="54"/>
        <v>0.50961538461538458</v>
      </c>
      <c r="AT117" s="75">
        <f t="shared" si="54"/>
        <v>0.55692307692307697</v>
      </c>
    </row>
    <row r="118" spans="3:46">
      <c r="C118">
        <v>4</v>
      </c>
      <c r="D118" s="75">
        <f>D$115/$C118</f>
        <v>9.0677924791086344</v>
      </c>
      <c r="E118" s="115"/>
      <c r="F118" s="75">
        <f>F$115/$C118</f>
        <v>4.8130168105406641</v>
      </c>
      <c r="G118" s="115"/>
      <c r="H118" s="75">
        <f>H$115/$C118</f>
        <v>5.9584389047813646</v>
      </c>
      <c r="I118" s="115"/>
      <c r="J118" s="75">
        <f>J$115/$C118</f>
        <v>3.6127063890882987</v>
      </c>
      <c r="K118" s="115"/>
      <c r="L118" s="75">
        <f>L$115/$C118</f>
        <v>0</v>
      </c>
      <c r="M118" s="115"/>
      <c r="N118" s="75">
        <f>N$115/$C118</f>
        <v>0</v>
      </c>
      <c r="O118" s="115"/>
      <c r="AM118" s="8">
        <v>27</v>
      </c>
      <c r="AN118" s="75">
        <f t="shared" si="54"/>
        <v>0.40984989167440411</v>
      </c>
      <c r="AO118" s="75">
        <f t="shared" si="54"/>
        <v>0.51744661517492063</v>
      </c>
      <c r="AP118" s="75">
        <f t="shared" si="54"/>
        <v>1.0671298188257732</v>
      </c>
      <c r="AQ118" s="75">
        <f t="shared" si="54"/>
        <v>0.47555236499960118</v>
      </c>
      <c r="AR118" s="75">
        <f t="shared" si="54"/>
        <v>0</v>
      </c>
      <c r="AS118" s="75">
        <f t="shared" si="54"/>
        <v>0.49074074074074076</v>
      </c>
      <c r="AT118" s="75">
        <f t="shared" si="54"/>
        <v>0.53629629629629627</v>
      </c>
    </row>
    <row r="119" spans="3:46">
      <c r="C119" s="7">
        <v>5</v>
      </c>
      <c r="D119" s="75">
        <f>D$115/$C119</f>
        <v>7.2542339832869072</v>
      </c>
      <c r="E119" s="115"/>
      <c r="F119" s="75">
        <f>F$115/$C119</f>
        <v>3.8504134484325312</v>
      </c>
      <c r="G119" s="115"/>
      <c r="H119" s="75">
        <f>H$115/$C119</f>
        <v>4.7667511238250917</v>
      </c>
      <c r="I119" s="115"/>
      <c r="J119" s="75">
        <f>J$115/$C119</f>
        <v>2.890165111270639</v>
      </c>
      <c r="K119" s="115"/>
      <c r="L119" s="75">
        <f>L$115/$C119</f>
        <v>0</v>
      </c>
      <c r="M119" s="115"/>
      <c r="N119" s="75">
        <f>N$115/$C119</f>
        <v>0</v>
      </c>
      <c r="O119" s="115"/>
      <c r="AM119" s="8">
        <v>28</v>
      </c>
      <c r="AN119" s="75">
        <f t="shared" si="54"/>
        <v>0.39521239554317539</v>
      </c>
      <c r="AO119" s="75">
        <f t="shared" si="54"/>
        <v>0.49896637891867346</v>
      </c>
      <c r="AP119" s="75">
        <f t="shared" si="54"/>
        <v>1.0290180395819954</v>
      </c>
      <c r="AQ119" s="75">
        <f t="shared" si="54"/>
        <v>0.45856835196390117</v>
      </c>
      <c r="AR119" s="75">
        <f t="shared" si="54"/>
        <v>0</v>
      </c>
      <c r="AS119" s="75">
        <f t="shared" si="54"/>
        <v>0.4732142857142857</v>
      </c>
      <c r="AT119" s="75">
        <f t="shared" si="54"/>
        <v>0.51714285714285713</v>
      </c>
    </row>
    <row r="120" spans="3:46">
      <c r="D120" s="76">
        <f>COUNTIF(D115:D119,"&gt;="&amp;$C114)</f>
        <v>2</v>
      </c>
      <c r="E120" s="115"/>
      <c r="F120" s="76">
        <f>COUNTIF(F115:F119,"&gt;="&amp;$C114)</f>
        <v>1</v>
      </c>
      <c r="G120" s="115"/>
      <c r="H120" s="76">
        <f>COUNTIF(H115:H119,"&gt;="&amp;$C114)</f>
        <v>1</v>
      </c>
      <c r="I120" s="115"/>
      <c r="J120" s="76">
        <f>COUNTIF(J115:J119,"&gt;="&amp;$C114)</f>
        <v>1</v>
      </c>
      <c r="K120" s="115"/>
      <c r="L120" s="76">
        <f>COUNTIF(L115:L119,"&gt;="&amp;$C114)</f>
        <v>0</v>
      </c>
      <c r="M120" s="115"/>
      <c r="N120" s="76">
        <f>COUNTIF(N115:N119,"&gt;="&amp;$C114)</f>
        <v>0</v>
      </c>
      <c r="O120" s="115"/>
      <c r="AM120" s="8">
        <v>29</v>
      </c>
      <c r="AN120" s="75">
        <f t="shared" si="54"/>
        <v>0.38158438190375554</v>
      </c>
      <c r="AO120" s="75">
        <f t="shared" si="54"/>
        <v>0.48176064171458127</v>
      </c>
      <c r="AP120" s="75">
        <f t="shared" si="54"/>
        <v>0.9935346589067543</v>
      </c>
      <c r="AQ120" s="75">
        <f t="shared" si="54"/>
        <v>0.44275565017204249</v>
      </c>
      <c r="AR120" s="75">
        <f t="shared" si="54"/>
        <v>0</v>
      </c>
      <c r="AS120" s="75">
        <f t="shared" si="54"/>
        <v>0.45689655172413796</v>
      </c>
      <c r="AT120" s="75">
        <f t="shared" si="54"/>
        <v>0.49931034482758624</v>
      </c>
    </row>
    <row r="121" spans="3:46">
      <c r="AM121" s="8">
        <v>30</v>
      </c>
      <c r="AN121" s="75">
        <f t="shared" si="54"/>
        <v>0.36886490250696369</v>
      </c>
      <c r="AO121" s="75">
        <f t="shared" si="54"/>
        <v>0.46570195365742856</v>
      </c>
      <c r="AP121" s="75">
        <f t="shared" si="54"/>
        <v>0.9604168369431958</v>
      </c>
      <c r="AQ121" s="75">
        <f t="shared" si="54"/>
        <v>0.42799712849964106</v>
      </c>
      <c r="AR121" s="75">
        <f t="shared" si="54"/>
        <v>0</v>
      </c>
      <c r="AS121" s="75">
        <f t="shared" si="54"/>
        <v>0.44166666666666665</v>
      </c>
      <c r="AT121" s="75">
        <f t="shared" si="54"/>
        <v>0.48266666666666669</v>
      </c>
    </row>
    <row r="122" spans="3:46">
      <c r="C122" s="7" t="s">
        <v>76</v>
      </c>
      <c r="D122" s="31" t="s">
        <v>54</v>
      </c>
      <c r="E122" s="86"/>
      <c r="F122" s="33" t="s">
        <v>52</v>
      </c>
      <c r="G122" s="91"/>
      <c r="H122" s="40" t="s">
        <v>50</v>
      </c>
      <c r="I122" s="93"/>
      <c r="J122" s="34" t="s">
        <v>48</v>
      </c>
      <c r="K122" s="98"/>
      <c r="L122" s="32" t="s">
        <v>70</v>
      </c>
      <c r="M122" s="101"/>
      <c r="N122" s="45" t="s">
        <v>73</v>
      </c>
      <c r="O122" s="104"/>
      <c r="P122" s="47" t="s">
        <v>74</v>
      </c>
      <c r="Q122" s="117"/>
      <c r="AM122" s="8">
        <v>31</v>
      </c>
      <c r="AN122" s="75">
        <f t="shared" si="54"/>
        <v>0.35696603468415838</v>
      </c>
      <c r="AO122" s="75">
        <f t="shared" si="54"/>
        <v>0.45067930999105987</v>
      </c>
      <c r="AP122" s="75">
        <f t="shared" si="54"/>
        <v>0.92943564865470563</v>
      </c>
      <c r="AQ122" s="75">
        <f t="shared" si="54"/>
        <v>0.41419076951578171</v>
      </c>
      <c r="AR122" s="75">
        <f t="shared" si="54"/>
        <v>0</v>
      </c>
      <c r="AS122" s="75">
        <f t="shared" si="54"/>
        <v>0.42741935483870969</v>
      </c>
      <c r="AT122" s="75">
        <f t="shared" si="54"/>
        <v>0.46709677419354839</v>
      </c>
    </row>
    <row r="123" spans="3:46">
      <c r="C123" s="56">
        <f>LARGE(D124:N128,5)</f>
        <v>14.80143575017947</v>
      </c>
      <c r="D123" s="28">
        <f>D21</f>
        <v>0.31273328690807795</v>
      </c>
      <c r="E123" s="87"/>
      <c r="F123" s="43">
        <f t="shared" ref="F123:P123" si="56">F21</f>
        <v>0.184792367105861</v>
      </c>
      <c r="G123" s="92"/>
      <c r="H123" s="41">
        <f t="shared" si="56"/>
        <v>0.29144421740907234</v>
      </c>
      <c r="I123" s="95"/>
      <c r="J123" s="36">
        <f t="shared" si="56"/>
        <v>0.1480143575017947</v>
      </c>
      <c r="K123" s="100"/>
      <c r="L123" s="21">
        <f t="shared" si="56"/>
        <v>0</v>
      </c>
      <c r="M123" s="103"/>
      <c r="N123" s="46">
        <f t="shared" si="56"/>
        <v>0</v>
      </c>
      <c r="O123" s="106"/>
      <c r="P123" s="39">
        <f t="shared" si="56"/>
        <v>0</v>
      </c>
      <c r="Q123" s="107"/>
      <c r="AN123" s="76">
        <f>COUNTIF(AN92:AN122,"&gt;="&amp;$AM91)</f>
        <v>3</v>
      </c>
      <c r="AO123" s="76">
        <f t="shared" ref="AO123:AT123" si="57">COUNTIF(AO92:AO122,"&gt;="&amp;$AM91)</f>
        <v>5</v>
      </c>
      <c r="AP123" s="76">
        <f t="shared" si="57"/>
        <v>10</v>
      </c>
      <c r="AQ123" s="76">
        <f t="shared" si="57"/>
        <v>4</v>
      </c>
      <c r="AR123" s="76">
        <f t="shared" si="57"/>
        <v>0</v>
      </c>
      <c r="AS123" s="76">
        <f t="shared" si="57"/>
        <v>4</v>
      </c>
      <c r="AT123" s="76">
        <f t="shared" si="57"/>
        <v>5</v>
      </c>
    </row>
    <row r="124" spans="3:46">
      <c r="C124">
        <v>1</v>
      </c>
      <c r="D124" s="73">
        <f>D123*100</f>
        <v>31.273328690807794</v>
      </c>
      <c r="E124" s="115"/>
      <c r="F124" s="73">
        <f>F123*100</f>
        <v>18.4792367105861</v>
      </c>
      <c r="G124" s="115"/>
      <c r="H124" s="73">
        <f>H123*100</f>
        <v>29.144421740907234</v>
      </c>
      <c r="I124" s="115"/>
      <c r="J124" s="73">
        <f>J123*100</f>
        <v>14.80143575017947</v>
      </c>
      <c r="K124" s="115"/>
      <c r="L124" s="73">
        <f>L123*100</f>
        <v>0</v>
      </c>
      <c r="M124" s="115"/>
      <c r="N124" s="73">
        <f>N123*100</f>
        <v>0</v>
      </c>
      <c r="O124" s="115"/>
      <c r="P124" s="73">
        <f>P123*100</f>
        <v>0</v>
      </c>
      <c r="Q124" s="115"/>
    </row>
    <row r="125" spans="3:46">
      <c r="C125">
        <v>2</v>
      </c>
      <c r="D125" s="75">
        <f>D124/$C125</f>
        <v>15.636664345403897</v>
      </c>
      <c r="E125" s="115"/>
      <c r="F125" s="75">
        <f>F$124/$C125</f>
        <v>9.2396183552930502</v>
      </c>
      <c r="G125" s="115"/>
      <c r="H125" s="75">
        <f>H$124/$C125</f>
        <v>14.572210870453617</v>
      </c>
      <c r="I125" s="115"/>
      <c r="J125" s="75">
        <f>J$124/$C125</f>
        <v>7.4007178750897351</v>
      </c>
      <c r="K125" s="115"/>
      <c r="L125" s="75">
        <f>L$124/$C125</f>
        <v>0</v>
      </c>
      <c r="M125" s="115"/>
      <c r="N125" s="75">
        <f>N$124/$C125</f>
        <v>0</v>
      </c>
      <c r="O125" s="115"/>
      <c r="P125" s="75">
        <f>P$124/$C125</f>
        <v>0</v>
      </c>
      <c r="Q125" s="115"/>
      <c r="AG125" s="26"/>
    </row>
    <row r="126" spans="3:46">
      <c r="C126">
        <v>3</v>
      </c>
      <c r="D126" s="75">
        <f>D$124/$C126</f>
        <v>10.424442896935931</v>
      </c>
      <c r="E126" s="115"/>
      <c r="F126" s="75">
        <f>F$124/$C126</f>
        <v>6.1597455701953665</v>
      </c>
      <c r="G126" s="115"/>
      <c r="H126" s="75">
        <f>H$124/$C126</f>
        <v>9.7148072469690785</v>
      </c>
      <c r="I126" s="115"/>
      <c r="J126" s="75">
        <f>J$124/$C126</f>
        <v>4.9338119167264898</v>
      </c>
      <c r="K126" s="115"/>
      <c r="L126" s="75">
        <f>L$124/$C126</f>
        <v>0</v>
      </c>
      <c r="M126" s="115"/>
      <c r="N126" s="75">
        <f>N$124/$C126</f>
        <v>0</v>
      </c>
      <c r="O126" s="115"/>
      <c r="P126" s="75">
        <f>P$124/$C126</f>
        <v>0</v>
      </c>
      <c r="Q126" s="115"/>
      <c r="AG126" s="26"/>
    </row>
    <row r="127" spans="3:46">
      <c r="C127">
        <v>4</v>
      </c>
      <c r="D127" s="75">
        <f>D$124/$C127</f>
        <v>7.8183321727019486</v>
      </c>
      <c r="E127" s="115"/>
      <c r="F127" s="75">
        <f>F$124/$C127</f>
        <v>4.6198091776465251</v>
      </c>
      <c r="G127" s="115"/>
      <c r="H127" s="75">
        <f>H$124/$C127</f>
        <v>7.2861054352268084</v>
      </c>
      <c r="I127" s="115"/>
      <c r="J127" s="75">
        <f>J$124/$C127</f>
        <v>3.7003589375448676</v>
      </c>
      <c r="K127" s="115"/>
      <c r="L127" s="75">
        <f>L$124/$C127</f>
        <v>0</v>
      </c>
      <c r="M127" s="115"/>
      <c r="N127" s="75">
        <f>N$124/$C127</f>
        <v>0</v>
      </c>
      <c r="O127" s="115"/>
      <c r="P127" s="75">
        <f>P$124/$C127</f>
        <v>0</v>
      </c>
      <c r="Q127" s="115"/>
      <c r="AG127" s="26"/>
    </row>
    <row r="128" spans="3:46">
      <c r="C128" s="7">
        <v>5</v>
      </c>
      <c r="D128" s="75">
        <f>D$124/$C128</f>
        <v>6.2546657381615587</v>
      </c>
      <c r="E128" s="115"/>
      <c r="F128" s="75">
        <f>F$124/$C128</f>
        <v>3.69584734211722</v>
      </c>
      <c r="G128" s="115"/>
      <c r="H128" s="75">
        <f>H$124/$C128</f>
        <v>5.8288843481814467</v>
      </c>
      <c r="I128" s="115"/>
      <c r="J128" s="75">
        <f>J$124/$C128</f>
        <v>2.960287150035894</v>
      </c>
      <c r="K128" s="115"/>
      <c r="L128" s="75">
        <f>L$124/$C128</f>
        <v>0</v>
      </c>
      <c r="M128" s="115"/>
      <c r="N128" s="75">
        <f>N$124/$C128</f>
        <v>0</v>
      </c>
      <c r="O128" s="115"/>
      <c r="P128" s="75">
        <f>P$124/$C128</f>
        <v>0</v>
      </c>
      <c r="Q128" s="115"/>
      <c r="AG128" s="26"/>
    </row>
    <row r="129" spans="3:33">
      <c r="D129" s="76">
        <f>COUNTIF(D124:D128,"&gt;="&amp;$C123)</f>
        <v>2</v>
      </c>
      <c r="E129" s="115"/>
      <c r="F129" s="76">
        <f>COUNTIF(F124:F128,"&gt;="&amp;$C123)</f>
        <v>1</v>
      </c>
      <c r="G129" s="115"/>
      <c r="H129" s="76">
        <f>COUNTIF(H124:H128,"&gt;="&amp;$C123)</f>
        <v>1</v>
      </c>
      <c r="I129" s="115"/>
      <c r="J129" s="76">
        <f>COUNTIF(J124:J128,"&gt;="&amp;$C123)</f>
        <v>1</v>
      </c>
      <c r="K129" s="115"/>
      <c r="L129" s="76">
        <f>COUNTIF(L124:L128,"&gt;="&amp;$C123)</f>
        <v>0</v>
      </c>
      <c r="M129" s="115"/>
      <c r="N129" s="76">
        <f>COUNTIF(N124:N128,"&gt;="&amp;$C123)</f>
        <v>0</v>
      </c>
      <c r="O129" s="115"/>
      <c r="P129" s="76">
        <f>COUNTIF(P124:P128,"&gt;="&amp;$C123)</f>
        <v>0</v>
      </c>
      <c r="Q129" s="115"/>
      <c r="AG129" s="26"/>
    </row>
    <row r="130" spans="3:33" ht="16.5" thickBot="1">
      <c r="AG130" s="26"/>
    </row>
    <row r="131" spans="3:33" ht="17.25" thickTop="1" thickBot="1">
      <c r="C131" s="15" t="s">
        <v>36</v>
      </c>
      <c r="D131" s="31" t="s">
        <v>54</v>
      </c>
      <c r="E131" s="86"/>
      <c r="F131" s="33" t="s">
        <v>52</v>
      </c>
      <c r="G131" s="91"/>
      <c r="H131" s="40" t="s">
        <v>50</v>
      </c>
      <c r="I131" s="93"/>
      <c r="J131" s="34" t="s">
        <v>48</v>
      </c>
      <c r="K131" s="98"/>
      <c r="L131" s="32" t="s">
        <v>70</v>
      </c>
      <c r="M131" s="101"/>
      <c r="AG131" s="26"/>
    </row>
    <row r="132" spans="3:33">
      <c r="C132" s="56">
        <f>LARGE(D133:N137,5)</f>
        <v>13.365674693321219</v>
      </c>
      <c r="D132" s="28">
        <f>D23</f>
        <v>0.37724373259052918</v>
      </c>
      <c r="E132" s="87"/>
      <c r="F132" s="28">
        <f t="shared" ref="F132:L132" si="58">F23</f>
        <v>0.26731349386642439</v>
      </c>
      <c r="G132" s="87"/>
      <c r="H132" s="28">
        <f t="shared" si="58"/>
        <v>0.16884920310584389</v>
      </c>
      <c r="I132" s="87"/>
      <c r="J132" s="28">
        <f t="shared" si="58"/>
        <v>0.11683847810480977</v>
      </c>
      <c r="K132" s="87"/>
      <c r="L132" s="28">
        <f t="shared" si="58"/>
        <v>0</v>
      </c>
      <c r="M132" s="87"/>
      <c r="AG132" s="26"/>
    </row>
    <row r="133" spans="3:33">
      <c r="C133">
        <v>1</v>
      </c>
      <c r="D133" s="73">
        <f>D132*100</f>
        <v>37.724373259052918</v>
      </c>
      <c r="E133" s="115"/>
      <c r="F133" s="73">
        <f>F132*100</f>
        <v>26.731349386642439</v>
      </c>
      <c r="G133" s="115"/>
      <c r="H133" s="73">
        <f>H132*100</f>
        <v>16.884920310584388</v>
      </c>
      <c r="I133" s="115"/>
      <c r="J133" s="73">
        <f>J132*100</f>
        <v>11.683847810480977</v>
      </c>
      <c r="K133" s="115"/>
      <c r="L133" s="73">
        <f>L132*100</f>
        <v>0</v>
      </c>
      <c r="M133" s="115"/>
      <c r="N133" s="73"/>
      <c r="O133" s="115"/>
      <c r="AG133" s="26"/>
    </row>
    <row r="134" spans="3:33">
      <c r="C134">
        <v>2</v>
      </c>
      <c r="D134" s="75">
        <f>D133/$C134</f>
        <v>18.862186629526459</v>
      </c>
      <c r="E134" s="115"/>
      <c r="F134" s="75">
        <f>F$133/$C134</f>
        <v>13.365674693321219</v>
      </c>
      <c r="G134" s="115"/>
      <c r="H134" s="75">
        <f>H$133/$C134</f>
        <v>8.4424601552921938</v>
      </c>
      <c r="I134" s="115"/>
      <c r="J134" s="75">
        <f>J$133/$C134</f>
        <v>5.8419239052404883</v>
      </c>
      <c r="K134" s="115"/>
      <c r="L134" s="75">
        <f>L$133/$C134</f>
        <v>0</v>
      </c>
      <c r="M134" s="115"/>
      <c r="N134" s="75"/>
      <c r="O134" s="115"/>
    </row>
    <row r="135" spans="3:33">
      <c r="C135">
        <v>3</v>
      </c>
      <c r="D135" s="75">
        <f>D$133/$C135</f>
        <v>12.574791086350972</v>
      </c>
      <c r="E135" s="115"/>
      <c r="F135" s="75">
        <f>F$133/$C135</f>
        <v>8.9104497955474802</v>
      </c>
      <c r="G135" s="115"/>
      <c r="H135" s="75">
        <f>H$133/$C135</f>
        <v>5.6283067701947962</v>
      </c>
      <c r="I135" s="115"/>
      <c r="J135" s="75">
        <f>J$133/$C135</f>
        <v>3.8946159368269924</v>
      </c>
      <c r="K135" s="115"/>
      <c r="L135" s="75">
        <f>L$133/$C135</f>
        <v>0</v>
      </c>
      <c r="M135" s="115"/>
      <c r="N135" s="75"/>
      <c r="O135" s="115"/>
    </row>
    <row r="136" spans="3:33">
      <c r="C136">
        <v>4</v>
      </c>
      <c r="D136" s="75">
        <f>D$133/$C136</f>
        <v>9.4310933147632294</v>
      </c>
      <c r="E136" s="115"/>
      <c r="F136" s="75">
        <f>F$133/$C136</f>
        <v>6.6828373466606097</v>
      </c>
      <c r="G136" s="115"/>
      <c r="H136" s="75">
        <f>H$133/$C136</f>
        <v>4.2212300776460969</v>
      </c>
      <c r="I136" s="115"/>
      <c r="J136" s="75">
        <f>J$133/$C136</f>
        <v>2.9209619526202442</v>
      </c>
      <c r="K136" s="115"/>
      <c r="L136" s="75">
        <f>L$133/$C136</f>
        <v>0</v>
      </c>
      <c r="M136" s="115"/>
      <c r="N136" s="75"/>
      <c r="O136" s="115"/>
    </row>
    <row r="137" spans="3:33">
      <c r="C137" s="7">
        <v>5</v>
      </c>
      <c r="D137" s="75">
        <f>D$133/$C137</f>
        <v>7.5448746518105834</v>
      </c>
      <c r="E137" s="115"/>
      <c r="F137" s="75">
        <f>F$133/$C137</f>
        <v>5.3462698773284876</v>
      </c>
      <c r="G137" s="115"/>
      <c r="H137" s="75">
        <f>H$133/$C137</f>
        <v>3.3769840621168776</v>
      </c>
      <c r="I137" s="115"/>
      <c r="J137" s="75">
        <f>J$133/$C137</f>
        <v>2.3367695620961952</v>
      </c>
      <c r="K137" s="115"/>
      <c r="L137" s="75">
        <f>L$133/$C137</f>
        <v>0</v>
      </c>
      <c r="M137" s="115"/>
      <c r="N137" s="75"/>
      <c r="O137" s="115"/>
    </row>
    <row r="138" spans="3:33">
      <c r="D138" s="76">
        <f>COUNTIF(D133:D137,"&gt;="&amp;$C132)</f>
        <v>2</v>
      </c>
      <c r="E138" s="115"/>
      <c r="F138" s="76">
        <f>COUNTIF(F133:F137,"&gt;="&amp;$C132)</f>
        <v>2</v>
      </c>
      <c r="G138" s="115"/>
      <c r="H138" s="76">
        <f>COUNTIF(H133:H137,"&gt;="&amp;$C132)</f>
        <v>1</v>
      </c>
      <c r="I138" s="115"/>
      <c r="J138" s="76">
        <f>COUNTIF(J133:J137,"&gt;="&amp;$C132)</f>
        <v>0</v>
      </c>
      <c r="K138" s="115"/>
      <c r="L138" s="76">
        <f>COUNTIF(L133:L137,"&gt;="&amp;$C132)</f>
        <v>0</v>
      </c>
      <c r="M138" s="115"/>
      <c r="N138" s="76"/>
      <c r="O138" s="115"/>
    </row>
    <row r="139" spans="3:33" ht="16.5" thickBot="1"/>
    <row r="140" spans="3:33" ht="17.25" thickTop="1" thickBot="1">
      <c r="C140" s="15" t="s">
        <v>35</v>
      </c>
      <c r="D140" s="31" t="s">
        <v>54</v>
      </c>
      <c r="E140" s="86"/>
      <c r="F140" s="33" t="s">
        <v>52</v>
      </c>
      <c r="G140" s="91"/>
      <c r="H140" s="40" t="s">
        <v>50</v>
      </c>
      <c r="I140" s="93"/>
      <c r="J140" s="34" t="s">
        <v>48</v>
      </c>
      <c r="K140" s="98"/>
      <c r="L140" s="32" t="s">
        <v>70</v>
      </c>
      <c r="M140" s="101"/>
      <c r="N140" s="45" t="s">
        <v>73</v>
      </c>
      <c r="O140" s="104"/>
    </row>
    <row r="141" spans="3:33">
      <c r="C141" s="56">
        <f>LARGE(D141:N147,6)</f>
        <v>12.163138536984063</v>
      </c>
      <c r="D141" s="28">
        <f>D24</f>
        <v>0.29859401114206119</v>
      </c>
      <c r="E141" s="87"/>
      <c r="F141" s="43">
        <f>F24</f>
        <v>0.27529940935938213</v>
      </c>
      <c r="G141" s="92"/>
      <c r="H141" s="41">
        <f>H24</f>
        <v>0.24326277073968125</v>
      </c>
      <c r="I141" s="95"/>
      <c r="J141" s="36">
        <f>J24</f>
        <v>0.11304809763101221</v>
      </c>
      <c r="K141" s="100"/>
      <c r="L141" s="21">
        <f>L24</f>
        <v>0</v>
      </c>
      <c r="M141" s="103"/>
      <c r="N141" s="46">
        <f>N24</f>
        <v>0</v>
      </c>
      <c r="O141" s="106"/>
    </row>
    <row r="142" spans="3:33">
      <c r="C142">
        <v>1</v>
      </c>
      <c r="D142" s="73">
        <f>D141*100</f>
        <v>29.859401114206118</v>
      </c>
      <c r="E142" s="115"/>
      <c r="F142" s="73">
        <f>F141*100</f>
        <v>27.529940935938214</v>
      </c>
      <c r="G142" s="115"/>
      <c r="H142" s="73">
        <f>H141*100</f>
        <v>24.326277073968125</v>
      </c>
      <c r="I142" s="115"/>
      <c r="J142" s="73">
        <f>J141*100</f>
        <v>11.304809763101222</v>
      </c>
      <c r="K142" s="115"/>
      <c r="L142" s="73">
        <f>L141*100</f>
        <v>0</v>
      </c>
      <c r="M142" s="115"/>
      <c r="N142" s="73">
        <f>N141*100</f>
        <v>0</v>
      </c>
      <c r="O142" s="115"/>
    </row>
    <row r="143" spans="3:33">
      <c r="C143">
        <v>2</v>
      </c>
      <c r="D143" s="75">
        <f>D$142/$C143</f>
        <v>14.929700557103059</v>
      </c>
      <c r="E143" s="115"/>
      <c r="F143" s="75">
        <f>F$142/$C143</f>
        <v>13.764970467969107</v>
      </c>
      <c r="G143" s="115"/>
      <c r="H143" s="75">
        <f>H$142/$C143</f>
        <v>12.163138536984063</v>
      </c>
      <c r="I143" s="115"/>
      <c r="J143" s="75">
        <f>J$142/$C143</f>
        <v>5.6524048815506109</v>
      </c>
      <c r="K143" s="115"/>
      <c r="L143" s="75">
        <f>L$142/$C143</f>
        <v>0</v>
      </c>
      <c r="M143" s="115"/>
      <c r="N143" s="75">
        <f>N$142/$C143</f>
        <v>0</v>
      </c>
      <c r="O143" s="115"/>
    </row>
    <row r="144" spans="3:33">
      <c r="C144">
        <v>3</v>
      </c>
      <c r="D144" s="75">
        <f>D$142/$C144</f>
        <v>9.9531337047353734</v>
      </c>
      <c r="E144" s="115"/>
      <c r="F144" s="75">
        <f>F$142/$C144</f>
        <v>9.1766469786460707</v>
      </c>
      <c r="G144" s="115"/>
      <c r="H144" s="75">
        <f>H$142/$C144</f>
        <v>8.1087590246560417</v>
      </c>
      <c r="I144" s="115"/>
      <c r="J144" s="75">
        <f>J$142/$C144</f>
        <v>3.7682699210337405</v>
      </c>
      <c r="K144" s="115"/>
      <c r="L144" s="75">
        <f>L$142/$C144</f>
        <v>0</v>
      </c>
      <c r="M144" s="115"/>
      <c r="N144" s="75">
        <f>N$142/$C144</f>
        <v>0</v>
      </c>
      <c r="O144" s="115"/>
    </row>
    <row r="145" spans="3:17">
      <c r="C145">
        <v>4</v>
      </c>
      <c r="D145" s="75">
        <f>D$142/$C145</f>
        <v>7.4648502785515296</v>
      </c>
      <c r="E145" s="115"/>
      <c r="F145" s="75">
        <f>F$142/$C145</f>
        <v>6.8824852339845535</v>
      </c>
      <c r="G145" s="115"/>
      <c r="H145" s="75">
        <f>H$142/$C145</f>
        <v>6.0815692684920313</v>
      </c>
      <c r="I145" s="115"/>
      <c r="J145" s="75">
        <f>J$142/$C145</f>
        <v>2.8262024407753055</v>
      </c>
      <c r="K145" s="115"/>
      <c r="L145" s="75">
        <f>L$142/$C145</f>
        <v>0</v>
      </c>
      <c r="M145" s="115"/>
      <c r="N145" s="75">
        <f>N$142/$C145</f>
        <v>0</v>
      </c>
      <c r="O145" s="115"/>
    </row>
    <row r="146" spans="3:17">
      <c r="C146" s="7">
        <v>5</v>
      </c>
      <c r="D146" s="75">
        <f>D$142/$C146</f>
        <v>5.9718802228412233</v>
      </c>
      <c r="E146" s="115"/>
      <c r="F146" s="75">
        <f>F$142/$C146</f>
        <v>5.5059881871876426</v>
      </c>
      <c r="G146" s="115"/>
      <c r="H146" s="75">
        <f>H$142/$C146</f>
        <v>4.8652554147936247</v>
      </c>
      <c r="I146" s="115"/>
      <c r="J146" s="75">
        <f>J$142/$C146</f>
        <v>2.2609619526202445</v>
      </c>
      <c r="K146" s="115"/>
      <c r="L146" s="75">
        <f>L$142/$C146</f>
        <v>0</v>
      </c>
      <c r="M146" s="115"/>
      <c r="N146" s="75">
        <f>N$142/$C146</f>
        <v>0</v>
      </c>
      <c r="O146" s="115"/>
    </row>
    <row r="147" spans="3:17">
      <c r="C147">
        <v>6</v>
      </c>
      <c r="D147" s="75">
        <f>D$142/$C147</f>
        <v>4.9765668523676867</v>
      </c>
      <c r="E147" s="115"/>
      <c r="F147" s="75">
        <f>F$142/$C147</f>
        <v>4.5883234893230354</v>
      </c>
      <c r="G147" s="115"/>
      <c r="H147" s="75">
        <f>H$142/$C147</f>
        <v>4.0543795123280209</v>
      </c>
      <c r="I147" s="115"/>
      <c r="J147" s="75">
        <f>J$142/$C147</f>
        <v>1.8841349605168702</v>
      </c>
      <c r="K147" s="115"/>
      <c r="L147" s="75">
        <f>L$142/$C147</f>
        <v>0</v>
      </c>
      <c r="M147" s="115"/>
      <c r="N147" s="75">
        <f>N$142/$C147</f>
        <v>0</v>
      </c>
      <c r="O147" s="115"/>
    </row>
    <row r="148" spans="3:17">
      <c r="D148" s="76">
        <f>COUNTIF(D142:D147,"&gt;="&amp;$C141)</f>
        <v>2</v>
      </c>
      <c r="E148" s="115"/>
      <c r="F148" s="76">
        <f>COUNTIF(F142:F147,"&gt;="&amp;$C141)</f>
        <v>2</v>
      </c>
      <c r="G148" s="115"/>
      <c r="H148" s="76">
        <f>COUNTIF(H142:H147,"&gt;="&amp;$C141)</f>
        <v>2</v>
      </c>
      <c r="I148" s="115"/>
      <c r="J148" s="76">
        <f>COUNTIF(J142:J147,"&gt;="&amp;$C141)</f>
        <v>0</v>
      </c>
      <c r="K148" s="115"/>
      <c r="L148" s="76">
        <f>COUNTIF(L142:L147,"&gt;="&amp;$C141)</f>
        <v>0</v>
      </c>
      <c r="M148" s="115"/>
      <c r="N148" s="76">
        <f>COUNTIF(N142:N147,"&gt;="&amp;$C141)</f>
        <v>0</v>
      </c>
      <c r="O148" s="115"/>
    </row>
    <row r="149" spans="3:17" ht="16.5" thickBot="1"/>
    <row r="150" spans="3:17" ht="17.25" thickTop="1" thickBot="1">
      <c r="C150" s="15" t="s">
        <v>34</v>
      </c>
      <c r="D150" s="31" t="s">
        <v>54</v>
      </c>
      <c r="E150" s="86"/>
      <c r="F150" s="33" t="s">
        <v>52</v>
      </c>
      <c r="G150" s="91"/>
      <c r="H150" s="40" t="s">
        <v>50</v>
      </c>
      <c r="I150" s="93"/>
      <c r="J150" s="34" t="s">
        <v>48</v>
      </c>
      <c r="K150" s="98"/>
      <c r="L150" s="32" t="s">
        <v>70</v>
      </c>
      <c r="M150" s="101"/>
    </row>
    <row r="151" spans="3:17">
      <c r="C151" s="56">
        <f>LARGE(D152:L154,3)</f>
        <v>20.585410863509747</v>
      </c>
      <c r="D151" s="28">
        <f>D25</f>
        <v>0.41170821727019491</v>
      </c>
      <c r="E151" s="87"/>
      <c r="F151" s="28">
        <f t="shared" ref="F151:L151" si="59">F25</f>
        <v>0.26259064061790099</v>
      </c>
      <c r="G151" s="87"/>
      <c r="H151" s="28">
        <f t="shared" si="59"/>
        <v>0.15653616673477727</v>
      </c>
      <c r="I151" s="87"/>
      <c r="J151" s="28">
        <f t="shared" si="59"/>
        <v>0.10205599425699929</v>
      </c>
      <c r="K151" s="87"/>
      <c r="L151" s="28">
        <f t="shared" si="59"/>
        <v>0</v>
      </c>
      <c r="M151" s="87"/>
    </row>
    <row r="152" spans="3:17">
      <c r="C152">
        <v>1</v>
      </c>
      <c r="D152" s="73">
        <f>D151*100</f>
        <v>41.170821727019494</v>
      </c>
      <c r="E152" s="115"/>
      <c r="F152" s="73">
        <f>F151*100</f>
        <v>26.259064061790099</v>
      </c>
      <c r="G152" s="115"/>
      <c r="H152" s="73">
        <f>H151*100</f>
        <v>15.653616673477726</v>
      </c>
      <c r="I152" s="115"/>
      <c r="J152" s="73">
        <f>J151*100</f>
        <v>10.20559942569993</v>
      </c>
      <c r="K152" s="115"/>
      <c r="L152" s="73">
        <f>L151*100</f>
        <v>0</v>
      </c>
      <c r="M152" s="115"/>
    </row>
    <row r="153" spans="3:17">
      <c r="C153">
        <v>2</v>
      </c>
      <c r="D153" s="75">
        <f>D$152/$C153</f>
        <v>20.585410863509747</v>
      </c>
      <c r="E153" s="115"/>
      <c r="F153" s="75">
        <f>F$152/$C153</f>
        <v>13.129532030895049</v>
      </c>
      <c r="G153" s="115"/>
      <c r="H153" s="75">
        <f>H$152/$C153</f>
        <v>7.8268083367388632</v>
      </c>
      <c r="I153" s="115"/>
      <c r="J153" s="75">
        <f>J$152/$C153</f>
        <v>5.1027997128499649</v>
      </c>
      <c r="K153" s="115"/>
      <c r="L153" s="75">
        <f>L$152/$C153</f>
        <v>0</v>
      </c>
      <c r="M153" s="115"/>
    </row>
    <row r="154" spans="3:17">
      <c r="C154">
        <v>3</v>
      </c>
      <c r="D154" s="75">
        <f>D$152/$C154</f>
        <v>13.723607242339831</v>
      </c>
      <c r="E154" s="115"/>
      <c r="F154" s="75">
        <f>F$152/$C154</f>
        <v>8.7530213539300323</v>
      </c>
      <c r="G154" s="115"/>
      <c r="H154" s="75">
        <f>H$152/$C154</f>
        <v>5.2178722244925755</v>
      </c>
      <c r="I154" s="115"/>
      <c r="J154" s="75">
        <f>J$152/$C154</f>
        <v>3.4018664752333101</v>
      </c>
      <c r="K154" s="115"/>
      <c r="L154" s="75">
        <f>L$152/$C154</f>
        <v>0</v>
      </c>
      <c r="M154" s="115"/>
    </row>
    <row r="155" spans="3:17">
      <c r="D155" s="76">
        <f>COUNTIF(D152:D154,"&gt;="&amp;$C151)</f>
        <v>2</v>
      </c>
      <c r="E155" s="115"/>
      <c r="F155" s="76">
        <f>COUNTIF(F152:F154,"&gt;="&amp;$C151)</f>
        <v>1</v>
      </c>
      <c r="G155" s="115"/>
      <c r="H155" s="76">
        <f>COUNTIF(H152:H154,"&gt;="&amp;$C151)</f>
        <v>0</v>
      </c>
      <c r="I155" s="115"/>
      <c r="J155" s="76">
        <f>COUNTIF(J152:J154,"&gt;="&amp;$C151)</f>
        <v>0</v>
      </c>
      <c r="K155" s="115"/>
      <c r="L155" s="76">
        <f>COUNTIF(L152:L154,"&gt;="&amp;$C151)</f>
        <v>0</v>
      </c>
      <c r="M155" s="115"/>
      <c r="N155" s="76"/>
      <c r="O155" s="115"/>
    </row>
    <row r="156" spans="3:17" ht="16.5" thickBot="1"/>
    <row r="157" spans="3:17" ht="17.25" thickTop="1" thickBot="1">
      <c r="C157" s="15" t="s">
        <v>33</v>
      </c>
      <c r="D157" s="31" t="s">
        <v>54</v>
      </c>
      <c r="E157" s="86"/>
      <c r="F157" s="33" t="s">
        <v>52</v>
      </c>
      <c r="G157" s="91"/>
      <c r="H157" s="40" t="s">
        <v>50</v>
      </c>
      <c r="I157" s="93"/>
      <c r="J157" s="34" t="s">
        <v>48</v>
      </c>
      <c r="K157" s="98"/>
      <c r="L157" s="32" t="s">
        <v>70</v>
      </c>
      <c r="M157" s="101"/>
      <c r="N157" s="45" t="s">
        <v>73</v>
      </c>
      <c r="O157" s="104"/>
      <c r="P157" s="47" t="s">
        <v>74</v>
      </c>
      <c r="Q157" s="117"/>
    </row>
    <row r="158" spans="3:17">
      <c r="C158" s="56">
        <f>LARGE(D159:P164,6)</f>
        <v>11.429304861426626</v>
      </c>
      <c r="D158" s="28">
        <f>D26</f>
        <v>8.5326601671309177E-2</v>
      </c>
      <c r="E158" s="87"/>
      <c r="F158" s="43">
        <f t="shared" ref="F158:P158" si="60">F26</f>
        <v>0.11429304861426626</v>
      </c>
      <c r="G158" s="92"/>
      <c r="H158" s="41">
        <f t="shared" si="60"/>
        <v>0.30000980792807519</v>
      </c>
      <c r="I158" s="95"/>
      <c r="J158" s="36">
        <f t="shared" si="60"/>
        <v>3.5250538406317297E-2</v>
      </c>
      <c r="K158" s="100"/>
      <c r="L158" s="21">
        <f t="shared" si="60"/>
        <v>0</v>
      </c>
      <c r="M158" s="103"/>
      <c r="N158" s="46">
        <f t="shared" si="60"/>
        <v>0.2351</v>
      </c>
      <c r="O158" s="106"/>
      <c r="P158" s="39">
        <f t="shared" si="60"/>
        <v>0.2089</v>
      </c>
      <c r="Q158" s="107"/>
    </row>
    <row r="159" spans="3:17">
      <c r="C159">
        <v>1</v>
      </c>
      <c r="D159" s="73">
        <f>D158*100</f>
        <v>8.532660167130917</v>
      </c>
      <c r="E159" s="115"/>
      <c r="F159" s="73">
        <f>F158*100</f>
        <v>11.429304861426626</v>
      </c>
      <c r="G159" s="115"/>
      <c r="H159" s="73">
        <f>H158*100</f>
        <v>30.000980792807518</v>
      </c>
      <c r="I159" s="115"/>
      <c r="J159" s="73">
        <f>J158*100</f>
        <v>3.5250538406317298</v>
      </c>
      <c r="K159" s="115"/>
      <c r="L159" s="73">
        <f>L158*100</f>
        <v>0</v>
      </c>
      <c r="M159" s="115"/>
      <c r="N159" s="73">
        <f>N158*100</f>
        <v>23.51</v>
      </c>
      <c r="O159" s="115"/>
      <c r="P159" s="73">
        <f>P158*100</f>
        <v>20.89</v>
      </c>
      <c r="Q159" s="115"/>
    </row>
    <row r="160" spans="3:17">
      <c r="C160">
        <v>2</v>
      </c>
      <c r="D160" s="75">
        <f>D159/$C160</f>
        <v>4.2663300835654585</v>
      </c>
      <c r="E160" s="115"/>
      <c r="F160" s="75">
        <f>F$159/$C160</f>
        <v>5.7146524307133131</v>
      </c>
      <c r="G160" s="115"/>
      <c r="H160" s="75">
        <f>H$159/$C160</f>
        <v>15.000490396403759</v>
      </c>
      <c r="I160" s="115"/>
      <c r="J160" s="75">
        <f>J$159/$C160</f>
        <v>1.7625269203158649</v>
      </c>
      <c r="K160" s="115"/>
      <c r="L160" s="75">
        <f>L$159/$C160</f>
        <v>0</v>
      </c>
      <c r="M160" s="115"/>
      <c r="N160" s="75">
        <f>N$159/$C160</f>
        <v>11.755000000000001</v>
      </c>
      <c r="O160" s="115"/>
      <c r="P160" s="75">
        <f>P$159/$C160</f>
        <v>10.445</v>
      </c>
      <c r="Q160" s="115"/>
    </row>
    <row r="161" spans="3:17">
      <c r="C161">
        <v>3</v>
      </c>
      <c r="D161" s="75">
        <f>D$159/$C161</f>
        <v>2.8442200557103057</v>
      </c>
      <c r="E161" s="115"/>
      <c r="F161" s="75">
        <f>F$159/$C161</f>
        <v>3.8097682871422087</v>
      </c>
      <c r="G161" s="115"/>
      <c r="H161" s="75">
        <f>H$159/$C161</f>
        <v>10.00032693093584</v>
      </c>
      <c r="I161" s="115"/>
      <c r="J161" s="75">
        <f>J$159/$C161</f>
        <v>1.1750179468772433</v>
      </c>
      <c r="K161" s="115"/>
      <c r="L161" s="75">
        <f>L$159/$C161</f>
        <v>0</v>
      </c>
      <c r="M161" s="115"/>
      <c r="N161" s="75">
        <f>N$159/$C161</f>
        <v>7.8366666666666669</v>
      </c>
      <c r="O161" s="115"/>
      <c r="P161" s="75">
        <f>P$159/$C161</f>
        <v>6.9633333333333338</v>
      </c>
      <c r="Q161" s="115"/>
    </row>
    <row r="162" spans="3:17">
      <c r="C162">
        <v>4</v>
      </c>
      <c r="D162" s="75">
        <f>D$159/$C162</f>
        <v>2.1331650417827293</v>
      </c>
      <c r="E162" s="115"/>
      <c r="F162" s="75">
        <f>F$159/$C162</f>
        <v>2.8573262153566565</v>
      </c>
      <c r="G162" s="115"/>
      <c r="H162" s="75">
        <f>H$159/$C162</f>
        <v>7.5002451982018794</v>
      </c>
      <c r="I162" s="115"/>
      <c r="J162" s="75">
        <f>J$159/$C162</f>
        <v>0.88126346015793244</v>
      </c>
      <c r="K162" s="115"/>
      <c r="L162" s="75">
        <f>L$159/$C162</f>
        <v>0</v>
      </c>
      <c r="M162" s="115"/>
      <c r="N162" s="75">
        <f>N$159/$C162</f>
        <v>5.8775000000000004</v>
      </c>
      <c r="O162" s="115"/>
      <c r="P162" s="75">
        <f>P$159/$C162</f>
        <v>5.2225000000000001</v>
      </c>
      <c r="Q162" s="115"/>
    </row>
    <row r="163" spans="3:17">
      <c r="C163" s="7">
        <v>5</v>
      </c>
      <c r="D163" s="75">
        <f>D$159/$C163</f>
        <v>1.7065320334261833</v>
      </c>
      <c r="E163" s="115"/>
      <c r="F163" s="75">
        <f>F$159/$C163</f>
        <v>2.2858609722853251</v>
      </c>
      <c r="G163" s="115"/>
      <c r="H163" s="75">
        <f>H$159/$C163</f>
        <v>6.0001961585615033</v>
      </c>
      <c r="I163" s="115"/>
      <c r="J163" s="75">
        <f>J$159/$C163</f>
        <v>0.705010768126346</v>
      </c>
      <c r="K163" s="115"/>
      <c r="L163" s="75">
        <f>L$159/$C163</f>
        <v>0</v>
      </c>
      <c r="M163" s="115"/>
      <c r="N163" s="75">
        <f>N$159/$C163</f>
        <v>4.702</v>
      </c>
      <c r="O163" s="115"/>
      <c r="P163" s="75">
        <f>P$159/$C163</f>
        <v>4.1779999999999999</v>
      </c>
      <c r="Q163" s="115"/>
    </row>
    <row r="164" spans="3:17">
      <c r="C164" s="7">
        <v>6</v>
      </c>
      <c r="D164" s="75">
        <f>D$159/$C164</f>
        <v>1.4221100278551528</v>
      </c>
      <c r="E164" s="115"/>
      <c r="F164" s="75">
        <f>F$159/$C164</f>
        <v>1.9048841435711044</v>
      </c>
      <c r="G164" s="115"/>
      <c r="H164" s="75">
        <f>H$159/$C164</f>
        <v>5.0001634654679199</v>
      </c>
      <c r="I164" s="115"/>
      <c r="J164" s="75">
        <f>J$159/$C164</f>
        <v>0.58750897343862163</v>
      </c>
      <c r="K164" s="115"/>
      <c r="L164" s="75">
        <f>L$159/$C164</f>
        <v>0</v>
      </c>
      <c r="M164" s="115"/>
      <c r="N164" s="75">
        <f>N$159/$C164</f>
        <v>3.9183333333333334</v>
      </c>
      <c r="O164" s="115"/>
      <c r="P164" s="75">
        <f>P$159/$C164</f>
        <v>3.4816666666666669</v>
      </c>
      <c r="Q164" s="115"/>
    </row>
    <row r="165" spans="3:17">
      <c r="D165" s="76">
        <f>COUNTIF(D159:D164,"&gt;="&amp;$C158)</f>
        <v>0</v>
      </c>
      <c r="E165" s="115"/>
      <c r="F165" s="76">
        <f>COUNTIF(F159:F164,"&gt;="&amp;$C158)</f>
        <v>1</v>
      </c>
      <c r="G165" s="115"/>
      <c r="H165" s="76">
        <f>COUNTIF(H159:H164,"&gt;="&amp;$C158)</f>
        <v>2</v>
      </c>
      <c r="I165" s="115"/>
      <c r="J165" s="76">
        <f>COUNTIF(J159:J164,"&gt;="&amp;$C158)</f>
        <v>0</v>
      </c>
      <c r="K165" s="115"/>
      <c r="L165" s="76">
        <f>COUNTIF(L159:L164,"&gt;="&amp;$C158)</f>
        <v>0</v>
      </c>
      <c r="M165" s="115"/>
      <c r="N165" s="76">
        <f>COUNTIF(N159:N164,"&gt;="&amp;$C158)</f>
        <v>2</v>
      </c>
      <c r="O165" s="115"/>
      <c r="P165" s="76">
        <f>COUNTIF(P159:P164,"&gt;="&amp;$C158)</f>
        <v>1</v>
      </c>
      <c r="Q165" s="115"/>
    </row>
    <row r="166" spans="3:17" ht="16.5" thickBot="1"/>
    <row r="167" spans="3:17" ht="17.25" thickTop="1" thickBot="1">
      <c r="C167" s="15" t="s">
        <v>32</v>
      </c>
      <c r="D167" s="31" t="s">
        <v>54</v>
      </c>
      <c r="E167" s="86"/>
      <c r="F167" s="33" t="s">
        <v>52</v>
      </c>
      <c r="G167" s="91"/>
      <c r="H167" s="40" t="s">
        <v>50</v>
      </c>
      <c r="I167" s="93"/>
      <c r="J167" s="34" t="s">
        <v>48</v>
      </c>
      <c r="K167" s="98"/>
      <c r="L167" s="32" t="s">
        <v>70</v>
      </c>
      <c r="M167" s="101"/>
      <c r="N167" s="45" t="s">
        <v>73</v>
      </c>
      <c r="O167" s="104"/>
      <c r="P167" s="47" t="s">
        <v>74</v>
      </c>
      <c r="Q167" s="117"/>
    </row>
    <row r="168" spans="3:17">
      <c r="C168" s="56">
        <f>LARGE(D169:P174,6)</f>
        <v>10.871149477510222</v>
      </c>
      <c r="D168" s="28">
        <f>D27</f>
        <v>8.3755571030640658E-2</v>
      </c>
      <c r="E168" s="87"/>
      <c r="F168" s="43">
        <f t="shared" ref="F168:N168" si="61">F27</f>
        <v>0.10871149477510222</v>
      </c>
      <c r="G168" s="92"/>
      <c r="H168" s="41">
        <f t="shared" si="61"/>
        <v>0.17409562729873312</v>
      </c>
      <c r="I168" s="95"/>
      <c r="J168" s="36">
        <f t="shared" si="61"/>
        <v>9.3338119167264907E-2</v>
      </c>
      <c r="K168" s="100"/>
      <c r="L168" s="21">
        <f t="shared" si="61"/>
        <v>0</v>
      </c>
      <c r="M168" s="103"/>
      <c r="N168" s="46">
        <f t="shared" si="61"/>
        <v>0.25030000000000002</v>
      </c>
      <c r="O168" s="106"/>
      <c r="P168" s="39">
        <f>P27</f>
        <v>0.2344</v>
      </c>
      <c r="Q168" s="107"/>
    </row>
    <row r="169" spans="3:17">
      <c r="C169">
        <v>1</v>
      </c>
      <c r="D169" s="73">
        <f>D168*100</f>
        <v>8.3755571030640663</v>
      </c>
      <c r="E169" s="115"/>
      <c r="F169" s="73">
        <f>F168*100</f>
        <v>10.871149477510222</v>
      </c>
      <c r="G169" s="115"/>
      <c r="H169" s="73">
        <f>H168*100</f>
        <v>17.409562729873311</v>
      </c>
      <c r="I169" s="115"/>
      <c r="J169" s="73">
        <f>J168*100</f>
        <v>9.333811916726491</v>
      </c>
      <c r="K169" s="115"/>
      <c r="L169" s="73">
        <f>L168*100</f>
        <v>0</v>
      </c>
      <c r="M169" s="115"/>
      <c r="N169" s="73">
        <f>N168*100</f>
        <v>25.03</v>
      </c>
      <c r="O169" s="115"/>
      <c r="P169" s="73">
        <f>P168*100</f>
        <v>23.44</v>
      </c>
      <c r="Q169" s="115"/>
    </row>
    <row r="170" spans="3:17">
      <c r="C170">
        <v>2</v>
      </c>
      <c r="D170" s="75">
        <f>D169/$C170</f>
        <v>4.1877785515320332</v>
      </c>
      <c r="E170" s="115"/>
      <c r="F170" s="75">
        <f>F$169/$C170</f>
        <v>5.4355747387551112</v>
      </c>
      <c r="G170" s="115"/>
      <c r="H170" s="75">
        <f>H$169/$C170</f>
        <v>8.7047813649366557</v>
      </c>
      <c r="I170" s="115"/>
      <c r="J170" s="75">
        <f>J$169/$C170</f>
        <v>4.6669059583632455</v>
      </c>
      <c r="K170" s="115"/>
      <c r="L170" s="75">
        <f>L$169/$C170</f>
        <v>0</v>
      </c>
      <c r="M170" s="115"/>
      <c r="N170" s="75">
        <f>N$169/$C170</f>
        <v>12.515000000000001</v>
      </c>
      <c r="O170" s="115"/>
      <c r="P170" s="75">
        <f>P$169/$C170</f>
        <v>11.72</v>
      </c>
      <c r="Q170" s="115"/>
    </row>
    <row r="171" spans="3:17">
      <c r="C171">
        <v>3</v>
      </c>
      <c r="D171" s="75">
        <f>D$169/$C171</f>
        <v>2.7918523676880223</v>
      </c>
      <c r="E171" s="115"/>
      <c r="F171" s="75">
        <f>F$169/$C171</f>
        <v>3.6237164925034073</v>
      </c>
      <c r="G171" s="115"/>
      <c r="H171" s="75">
        <f>H$169/$C171</f>
        <v>5.8031875766244374</v>
      </c>
      <c r="I171" s="115"/>
      <c r="J171" s="75">
        <f>J$169/$C171</f>
        <v>3.1112706389088305</v>
      </c>
      <c r="K171" s="115"/>
      <c r="L171" s="75">
        <f>L$169/$C171</f>
        <v>0</v>
      </c>
      <c r="M171" s="115"/>
      <c r="N171" s="75">
        <f>N$169/$C171</f>
        <v>8.3433333333333337</v>
      </c>
      <c r="O171" s="115"/>
      <c r="P171" s="75">
        <f>P$169/$C171</f>
        <v>7.8133333333333335</v>
      </c>
      <c r="Q171" s="115"/>
    </row>
    <row r="172" spans="3:17">
      <c r="C172">
        <v>4</v>
      </c>
      <c r="D172" s="75">
        <f>D$169/$C172</f>
        <v>2.0938892757660166</v>
      </c>
      <c r="E172" s="115"/>
      <c r="F172" s="75">
        <f>F$169/$C172</f>
        <v>2.7177873693775556</v>
      </c>
      <c r="G172" s="115"/>
      <c r="H172" s="75">
        <f>H$169/$C172</f>
        <v>4.3523906824683278</v>
      </c>
      <c r="I172" s="115"/>
      <c r="J172" s="75">
        <f>J$169/$C172</f>
        <v>2.3334529791816228</v>
      </c>
      <c r="K172" s="115"/>
      <c r="L172" s="75">
        <f>L$169/$C172</f>
        <v>0</v>
      </c>
      <c r="M172" s="115"/>
      <c r="N172" s="75">
        <f>N$169/$C172</f>
        <v>6.2575000000000003</v>
      </c>
      <c r="O172" s="115"/>
      <c r="P172" s="75">
        <f>P$169/$C172</f>
        <v>5.86</v>
      </c>
      <c r="Q172" s="115"/>
    </row>
    <row r="173" spans="3:17">
      <c r="C173" s="7">
        <v>5</v>
      </c>
      <c r="D173" s="75">
        <f>D$169/$C173</f>
        <v>1.6751114206128133</v>
      </c>
      <c r="E173" s="115"/>
      <c r="F173" s="75">
        <f>F$169/$C173</f>
        <v>2.1742298955020445</v>
      </c>
      <c r="G173" s="115"/>
      <c r="H173" s="75">
        <f>H$169/$C173</f>
        <v>3.4819125459746623</v>
      </c>
      <c r="I173" s="115"/>
      <c r="J173" s="75">
        <f>J$169/$C173</f>
        <v>1.8667623833452982</v>
      </c>
      <c r="K173" s="115"/>
      <c r="L173" s="75">
        <f>L$169/$C173</f>
        <v>0</v>
      </c>
      <c r="M173" s="115"/>
      <c r="N173" s="75">
        <f>N$169/$C173</f>
        <v>5.0060000000000002</v>
      </c>
      <c r="O173" s="115"/>
      <c r="P173" s="75">
        <f>P$169/$C173</f>
        <v>4.6880000000000006</v>
      </c>
      <c r="Q173" s="115"/>
    </row>
    <row r="174" spans="3:17">
      <c r="C174" s="7">
        <v>6</v>
      </c>
      <c r="D174" s="75">
        <f>D$169/$C174</f>
        <v>1.3959261838440111</v>
      </c>
      <c r="E174" s="115"/>
      <c r="F174" s="75">
        <f>F$169/$C174</f>
        <v>1.8118582462517037</v>
      </c>
      <c r="G174" s="115"/>
      <c r="H174" s="75">
        <f>H$169/$C174</f>
        <v>2.9015937883122187</v>
      </c>
      <c r="I174" s="115"/>
      <c r="J174" s="75">
        <f>J$169/$C174</f>
        <v>1.5556353194544152</v>
      </c>
      <c r="K174" s="115"/>
      <c r="L174" s="75">
        <f>L$169/$C174</f>
        <v>0</v>
      </c>
      <c r="M174" s="115"/>
      <c r="N174" s="75">
        <f>N$169/$C174</f>
        <v>4.1716666666666669</v>
      </c>
      <c r="O174" s="115"/>
      <c r="P174" s="75">
        <f>P$169/$C174</f>
        <v>3.9066666666666667</v>
      </c>
      <c r="Q174" s="115"/>
    </row>
    <row r="175" spans="3:17">
      <c r="D175" s="76">
        <f>COUNTIF(D169:D174,"&gt;="&amp;$C168)</f>
        <v>0</v>
      </c>
      <c r="E175" s="115"/>
      <c r="F175" s="76">
        <f>COUNTIF(F169:F174,"&gt;="&amp;$C168)</f>
        <v>1</v>
      </c>
      <c r="G175" s="115"/>
      <c r="H175" s="76">
        <f>COUNTIF(H169:H174,"&gt;="&amp;$C168)</f>
        <v>1</v>
      </c>
      <c r="I175" s="115"/>
      <c r="J175" s="76">
        <f>COUNTIF(J169:J174,"&gt;="&amp;$C168)</f>
        <v>0</v>
      </c>
      <c r="K175" s="115"/>
      <c r="L175" s="76">
        <f>COUNTIF(L169:L174,"&gt;="&amp;$C168)</f>
        <v>0</v>
      </c>
      <c r="M175" s="115"/>
      <c r="N175" s="76">
        <f>COUNTIF(N169:N174,"&gt;="&amp;$C168)</f>
        <v>2</v>
      </c>
      <c r="O175" s="115"/>
      <c r="P175" s="76">
        <f>COUNTIF(P169:P174,"&gt;="&amp;$C168)</f>
        <v>2</v>
      </c>
      <c r="Q175" s="115"/>
    </row>
    <row r="176" spans="3:17" ht="16.5" thickBot="1"/>
    <row r="177" spans="3:17" ht="17.25" thickTop="1" thickBot="1">
      <c r="C177" s="15" t="s">
        <v>31</v>
      </c>
      <c r="D177" s="31" t="s">
        <v>54</v>
      </c>
      <c r="E177" s="86"/>
      <c r="F177" s="33" t="s">
        <v>52</v>
      </c>
      <c r="G177" s="91"/>
      <c r="H177" s="40" t="s">
        <v>50</v>
      </c>
      <c r="I177" s="93"/>
      <c r="J177" s="34" t="s">
        <v>48</v>
      </c>
      <c r="K177" s="98"/>
      <c r="L177" s="32" t="s">
        <v>70</v>
      </c>
      <c r="M177" s="101"/>
      <c r="N177" s="45" t="s">
        <v>73</v>
      </c>
      <c r="O177" s="104"/>
    </row>
    <row r="178" spans="3:17">
      <c r="C178" s="56">
        <f>LARGE(D179:P184,7)</f>
        <v>11.472537801389455</v>
      </c>
      <c r="D178" s="28">
        <f>D28</f>
        <v>0.3057618384401114</v>
      </c>
      <c r="E178" s="87"/>
      <c r="F178" s="43">
        <f t="shared" ref="F178:N178" si="62">F28</f>
        <v>0.26619718309859158</v>
      </c>
      <c r="G178" s="92"/>
      <c r="H178" s="41">
        <f t="shared" si="62"/>
        <v>0.22945075602778911</v>
      </c>
      <c r="I178" s="95"/>
      <c r="J178" s="36">
        <f t="shared" si="62"/>
        <v>0.13162096195262024</v>
      </c>
      <c r="K178" s="100"/>
      <c r="L178" s="21">
        <f t="shared" si="62"/>
        <v>0</v>
      </c>
      <c r="M178" s="103"/>
      <c r="N178" s="46">
        <f t="shared" si="62"/>
        <v>0</v>
      </c>
      <c r="O178" s="106"/>
    </row>
    <row r="179" spans="3:17">
      <c r="C179">
        <v>1</v>
      </c>
      <c r="D179" s="73">
        <f>D178*100</f>
        <v>30.57618384401114</v>
      </c>
      <c r="E179" s="115"/>
      <c r="F179" s="73">
        <f>F178*100</f>
        <v>26.619718309859159</v>
      </c>
      <c r="G179" s="115"/>
      <c r="H179" s="73">
        <f>H178*100</f>
        <v>22.94507560277891</v>
      </c>
      <c r="I179" s="115"/>
      <c r="J179" s="73">
        <f>J178*100</f>
        <v>13.162096195262023</v>
      </c>
      <c r="K179" s="115"/>
      <c r="L179" s="73">
        <f>L178*100</f>
        <v>0</v>
      </c>
      <c r="M179" s="115"/>
      <c r="N179" s="73">
        <f>N178*100</f>
        <v>0</v>
      </c>
      <c r="O179" s="115"/>
      <c r="P179" s="73"/>
      <c r="Q179" s="115"/>
    </row>
    <row r="180" spans="3:17">
      <c r="C180">
        <v>2</v>
      </c>
      <c r="D180" s="75">
        <f>D179/$C180</f>
        <v>15.28809192200557</v>
      </c>
      <c r="E180" s="115"/>
      <c r="F180" s="75">
        <f t="shared" ref="F180:F185" si="63">F$179/$C180</f>
        <v>13.30985915492958</v>
      </c>
      <c r="G180" s="115"/>
      <c r="H180" s="75">
        <f t="shared" ref="H180:H185" si="64">H$179/$C180</f>
        <v>11.472537801389455</v>
      </c>
      <c r="I180" s="115"/>
      <c r="J180" s="75">
        <f t="shared" ref="J180:J185" si="65">J$179/$C180</f>
        <v>6.5810480976310117</v>
      </c>
      <c r="K180" s="115"/>
      <c r="L180" s="75">
        <f t="shared" ref="L180:L185" si="66">L$179/$C180</f>
        <v>0</v>
      </c>
      <c r="M180" s="115"/>
      <c r="N180" s="75">
        <f t="shared" ref="N180:N185" si="67">N$179/$C180</f>
        <v>0</v>
      </c>
      <c r="O180" s="115"/>
      <c r="P180" s="75"/>
      <c r="Q180" s="115"/>
    </row>
    <row r="181" spans="3:17">
      <c r="C181">
        <v>3</v>
      </c>
      <c r="D181" s="75">
        <f>D$179/$C181</f>
        <v>10.192061281337047</v>
      </c>
      <c r="E181" s="115"/>
      <c r="F181" s="75">
        <f t="shared" si="63"/>
        <v>8.8732394366197198</v>
      </c>
      <c r="G181" s="115"/>
      <c r="H181" s="75">
        <f t="shared" si="64"/>
        <v>7.6483585342596365</v>
      </c>
      <c r="I181" s="115"/>
      <c r="J181" s="75">
        <f t="shared" si="65"/>
        <v>4.3873653984206742</v>
      </c>
      <c r="K181" s="115"/>
      <c r="L181" s="75">
        <f t="shared" si="66"/>
        <v>0</v>
      </c>
      <c r="M181" s="115"/>
      <c r="N181" s="75">
        <f t="shared" si="67"/>
        <v>0</v>
      </c>
      <c r="O181" s="115"/>
      <c r="P181" s="75"/>
      <c r="Q181" s="115"/>
    </row>
    <row r="182" spans="3:17">
      <c r="C182">
        <v>4</v>
      </c>
      <c r="D182" s="75">
        <f>D$179/$C182</f>
        <v>7.6440459610027851</v>
      </c>
      <c r="E182" s="115"/>
      <c r="F182" s="75">
        <f t="shared" si="63"/>
        <v>6.6549295774647899</v>
      </c>
      <c r="G182" s="115"/>
      <c r="H182" s="75">
        <f t="shared" si="64"/>
        <v>5.7362689006947276</v>
      </c>
      <c r="I182" s="115"/>
      <c r="J182" s="75">
        <f t="shared" si="65"/>
        <v>3.2905240488155059</v>
      </c>
      <c r="K182" s="115"/>
      <c r="L182" s="75">
        <f t="shared" si="66"/>
        <v>0</v>
      </c>
      <c r="M182" s="115"/>
      <c r="N182" s="75">
        <f t="shared" si="67"/>
        <v>0</v>
      </c>
      <c r="O182" s="115"/>
      <c r="P182" s="75"/>
      <c r="Q182" s="115"/>
    </row>
    <row r="183" spans="3:17">
      <c r="C183" s="7">
        <v>5</v>
      </c>
      <c r="D183" s="75">
        <f>D$179/$C183</f>
        <v>6.1152367688022284</v>
      </c>
      <c r="E183" s="115"/>
      <c r="F183" s="75">
        <f t="shared" si="63"/>
        <v>5.3239436619718319</v>
      </c>
      <c r="G183" s="115"/>
      <c r="H183" s="75">
        <f t="shared" si="64"/>
        <v>4.5890151205557821</v>
      </c>
      <c r="I183" s="115"/>
      <c r="J183" s="75">
        <f t="shared" si="65"/>
        <v>2.6324192390524046</v>
      </c>
      <c r="K183" s="115"/>
      <c r="L183" s="75">
        <f t="shared" si="66"/>
        <v>0</v>
      </c>
      <c r="M183" s="115"/>
      <c r="N183" s="75">
        <f t="shared" si="67"/>
        <v>0</v>
      </c>
      <c r="O183" s="115"/>
      <c r="P183" s="75"/>
      <c r="Q183" s="115"/>
    </row>
    <row r="184" spans="3:17">
      <c r="C184" s="7">
        <v>6</v>
      </c>
      <c r="D184" s="75">
        <f>D$179/$C184</f>
        <v>5.0960306406685234</v>
      </c>
      <c r="E184" s="115"/>
      <c r="F184" s="75">
        <f t="shared" si="63"/>
        <v>4.4366197183098599</v>
      </c>
      <c r="G184" s="115"/>
      <c r="H184" s="75">
        <f t="shared" si="64"/>
        <v>3.8241792671298183</v>
      </c>
      <c r="I184" s="115"/>
      <c r="J184" s="75">
        <f t="shared" si="65"/>
        <v>2.1936826992103371</v>
      </c>
      <c r="K184" s="115"/>
      <c r="L184" s="75">
        <f t="shared" si="66"/>
        <v>0</v>
      </c>
      <c r="M184" s="115"/>
      <c r="N184" s="75">
        <f t="shared" si="67"/>
        <v>0</v>
      </c>
      <c r="O184" s="115"/>
      <c r="P184" s="75"/>
      <c r="Q184" s="115"/>
    </row>
    <row r="185" spans="3:17">
      <c r="C185" s="7">
        <v>7</v>
      </c>
      <c r="D185" s="75">
        <f>D$179/$C185</f>
        <v>4.3680262634301625</v>
      </c>
      <c r="E185" s="115"/>
      <c r="F185" s="75">
        <f t="shared" si="63"/>
        <v>3.8028169014084514</v>
      </c>
      <c r="G185" s="115"/>
      <c r="H185" s="75">
        <f t="shared" si="64"/>
        <v>3.27786794325413</v>
      </c>
      <c r="I185" s="115"/>
      <c r="J185" s="75">
        <f t="shared" si="65"/>
        <v>1.8802994564660034</v>
      </c>
      <c r="K185" s="115"/>
      <c r="L185" s="75">
        <f t="shared" si="66"/>
        <v>0</v>
      </c>
      <c r="M185" s="115"/>
      <c r="N185" s="75">
        <f t="shared" si="67"/>
        <v>0</v>
      </c>
      <c r="O185" s="115"/>
    </row>
    <row r="186" spans="3:17">
      <c r="D186" s="76">
        <f>COUNTIF(D179:D184,"&gt;="&amp;$C178)</f>
        <v>2</v>
      </c>
      <c r="E186" s="115"/>
      <c r="F186" s="76">
        <f>COUNTIF(F179:F184,"&gt;="&amp;$C178)</f>
        <v>2</v>
      </c>
      <c r="G186" s="115"/>
      <c r="H186" s="76">
        <f>COUNTIF(H179:H184,"&gt;="&amp;$C178)</f>
        <v>2</v>
      </c>
      <c r="I186" s="115"/>
      <c r="J186" s="76">
        <f>COUNTIF(J179:J184,"&gt;="&amp;$C178)</f>
        <v>1</v>
      </c>
      <c r="K186" s="115"/>
      <c r="L186" s="76">
        <f>COUNTIF(L179:L184,"&gt;="&amp;$C178)</f>
        <v>0</v>
      </c>
      <c r="M186" s="115"/>
      <c r="N186" s="76">
        <f>COUNTIF(N179:N184,"&gt;="&amp;$C178)</f>
        <v>0</v>
      </c>
      <c r="O186" s="115"/>
      <c r="P186" s="76"/>
      <c r="Q186" s="115"/>
    </row>
    <row r="187" spans="3:17" ht="16.5" thickBot="1"/>
    <row r="188" spans="3:17" ht="17.25" thickTop="1" thickBot="1">
      <c r="C188" s="15" t="s">
        <v>30</v>
      </c>
      <c r="D188" s="31" t="s">
        <v>54</v>
      </c>
      <c r="E188" s="86"/>
      <c r="F188" s="33" t="s">
        <v>52</v>
      </c>
      <c r="G188" s="91"/>
      <c r="H188" s="40" t="s">
        <v>50</v>
      </c>
      <c r="I188" s="93"/>
      <c r="J188" s="34" t="s">
        <v>48</v>
      </c>
      <c r="K188" s="98"/>
      <c r="L188" s="32" t="s">
        <v>70</v>
      </c>
      <c r="M188" s="101"/>
    </row>
    <row r="189" spans="3:17">
      <c r="C189" s="56">
        <f>LARGE(D190:L192,3)</f>
        <v>19.346524307133123</v>
      </c>
      <c r="D189" s="28">
        <f>D29</f>
        <v>0.34160097493036207</v>
      </c>
      <c r="E189" s="87"/>
      <c r="F189" s="43">
        <f t="shared" ref="F189:L189" si="68">F29</f>
        <v>0.19346524307133123</v>
      </c>
      <c r="G189" s="92"/>
      <c r="H189" s="41">
        <f t="shared" si="68"/>
        <v>0.23105680425010217</v>
      </c>
      <c r="I189" s="95"/>
      <c r="J189" s="36">
        <f t="shared" si="68"/>
        <v>0.17113567839195981</v>
      </c>
      <c r="K189" s="100"/>
      <c r="L189" s="21">
        <f t="shared" si="68"/>
        <v>0</v>
      </c>
      <c r="M189" s="103"/>
    </row>
    <row r="190" spans="3:17">
      <c r="C190">
        <v>1</v>
      </c>
      <c r="D190" s="73">
        <f>D189*100</f>
        <v>34.160097493036204</v>
      </c>
      <c r="E190" s="115"/>
      <c r="F190" s="73">
        <f>F189*100</f>
        <v>19.346524307133123</v>
      </c>
      <c r="G190" s="115"/>
      <c r="H190" s="73">
        <f>H189*100</f>
        <v>23.105680425010217</v>
      </c>
      <c r="I190" s="115"/>
      <c r="J190" s="73">
        <f>J189*100</f>
        <v>17.11356783919598</v>
      </c>
      <c r="K190" s="115"/>
      <c r="L190" s="73">
        <f>L189*100</f>
        <v>0</v>
      </c>
      <c r="M190" s="115"/>
    </row>
    <row r="191" spans="3:17">
      <c r="C191">
        <v>2</v>
      </c>
      <c r="D191" s="75">
        <f>D190/$C191</f>
        <v>17.080048746518102</v>
      </c>
      <c r="E191" s="115"/>
      <c r="F191" s="75">
        <f>F$190/$C191</f>
        <v>9.6732621535665615</v>
      </c>
      <c r="G191" s="115"/>
      <c r="H191" s="75">
        <f>H$190/$C191</f>
        <v>11.552840212505108</v>
      </c>
      <c r="I191" s="115"/>
      <c r="J191" s="75">
        <f>J$190/$C191</f>
        <v>8.55678391959799</v>
      </c>
      <c r="K191" s="115"/>
      <c r="L191" s="75">
        <f>L$190/$C191</f>
        <v>0</v>
      </c>
      <c r="M191" s="115"/>
    </row>
    <row r="192" spans="3:17">
      <c r="C192">
        <v>3</v>
      </c>
      <c r="D192" s="75">
        <f>D$190/$C192</f>
        <v>11.386699164345401</v>
      </c>
      <c r="E192" s="115"/>
      <c r="F192" s="75">
        <f>F$190/$C192</f>
        <v>6.4488414357110413</v>
      </c>
      <c r="G192" s="115"/>
      <c r="H192" s="75">
        <f>H$190/$C192</f>
        <v>7.7018934750034056</v>
      </c>
      <c r="I192" s="115"/>
      <c r="J192" s="75">
        <f>J$190/$C192</f>
        <v>5.7045226130653264</v>
      </c>
      <c r="K192" s="115"/>
      <c r="L192" s="75">
        <f>L$190/$C192</f>
        <v>0</v>
      </c>
      <c r="M192" s="115"/>
    </row>
    <row r="193" spans="3:15">
      <c r="D193" s="76">
        <f>COUNTIF(D190:D192,"&gt;="&amp;$C189)</f>
        <v>1</v>
      </c>
      <c r="E193" s="115"/>
      <c r="F193" s="76">
        <f>COUNTIF(F190:F192,"&gt;="&amp;$C189)</f>
        <v>1</v>
      </c>
      <c r="G193" s="115"/>
      <c r="H193" s="76">
        <f>COUNTIF(H190:H192,"&gt;="&amp;$C189)</f>
        <v>1</v>
      </c>
      <c r="I193" s="115"/>
      <c r="J193" s="76">
        <f>COUNTIF(J190:J192,"&gt;="&amp;$C189)</f>
        <v>0</v>
      </c>
      <c r="K193" s="115"/>
      <c r="L193" s="76">
        <f>COUNTIF(L190:L192,"&gt;="&amp;$C189)</f>
        <v>0</v>
      </c>
      <c r="M193" s="115"/>
    </row>
    <row r="194" spans="3:15" ht="16.5" thickBot="1"/>
    <row r="195" spans="3:15" ht="17.25" thickTop="1" thickBot="1">
      <c r="C195" s="15" t="s">
        <v>29</v>
      </c>
      <c r="D195" s="31" t="s">
        <v>54</v>
      </c>
      <c r="E195" s="86"/>
      <c r="F195" s="33" t="s">
        <v>52</v>
      </c>
      <c r="G195" s="91"/>
      <c r="H195" s="40" t="s">
        <v>50</v>
      </c>
      <c r="I195" s="93"/>
      <c r="J195" s="34" t="s">
        <v>48</v>
      </c>
      <c r="K195" s="98"/>
      <c r="L195" s="32" t="s">
        <v>70</v>
      </c>
      <c r="M195" s="101"/>
      <c r="N195" s="45" t="s">
        <v>73</v>
      </c>
      <c r="O195" s="104"/>
    </row>
    <row r="196" spans="3:15">
      <c r="C196" s="56">
        <f>LARGE(D197:N201,5)</f>
        <v>14.129456824512532</v>
      </c>
      <c r="D196" s="28">
        <f>D30</f>
        <v>0.28258913649025064</v>
      </c>
      <c r="E196" s="87"/>
      <c r="F196" s="43">
        <f t="shared" ref="F196:N196" si="69">F30</f>
        <v>0.31720399818264428</v>
      </c>
      <c r="G196" s="92"/>
      <c r="H196" s="41">
        <f t="shared" si="69"/>
        <v>0.21060645688598284</v>
      </c>
      <c r="I196" s="95"/>
      <c r="J196" s="36">
        <f t="shared" si="69"/>
        <v>0.11247954055994257</v>
      </c>
      <c r="K196" s="100"/>
      <c r="L196" s="21">
        <f t="shared" si="69"/>
        <v>0</v>
      </c>
      <c r="M196" s="103"/>
      <c r="N196" s="46">
        <f t="shared" si="69"/>
        <v>0</v>
      </c>
      <c r="O196" s="106"/>
    </row>
    <row r="197" spans="3:15">
      <c r="C197">
        <v>1</v>
      </c>
      <c r="D197" s="73">
        <f>D196*100</f>
        <v>28.258913649025065</v>
      </c>
      <c r="E197" s="115"/>
      <c r="F197" s="73">
        <f>F196*100</f>
        <v>31.720399818264429</v>
      </c>
      <c r="G197" s="115"/>
      <c r="H197" s="73">
        <f>H196*100</f>
        <v>21.060645688598285</v>
      </c>
      <c r="I197" s="115"/>
      <c r="J197" s="73">
        <f>J196*100</f>
        <v>11.247954055994256</v>
      </c>
      <c r="K197" s="115"/>
      <c r="L197" s="73">
        <f>L196*100</f>
        <v>0</v>
      </c>
      <c r="M197" s="115"/>
      <c r="N197" s="73">
        <f>N196*100</f>
        <v>0</v>
      </c>
      <c r="O197" s="115"/>
    </row>
    <row r="198" spans="3:15">
      <c r="C198">
        <v>2</v>
      </c>
      <c r="D198" s="75">
        <f>D$197/$C198</f>
        <v>14.129456824512532</v>
      </c>
      <c r="E198" s="115"/>
      <c r="F198" s="75">
        <f>F$197/$C198</f>
        <v>15.860199909132215</v>
      </c>
      <c r="G198" s="115"/>
      <c r="H198" s="75">
        <f>H$197/$C198</f>
        <v>10.530322844299143</v>
      </c>
      <c r="I198" s="115"/>
      <c r="J198" s="75">
        <f>J$197/$C198</f>
        <v>5.6239770279971282</v>
      </c>
      <c r="K198" s="115"/>
      <c r="L198" s="75">
        <f>L$197/$C198</f>
        <v>0</v>
      </c>
      <c r="M198" s="115"/>
      <c r="N198" s="75">
        <f>N$197/$C198</f>
        <v>0</v>
      </c>
      <c r="O198" s="115"/>
    </row>
    <row r="199" spans="3:15">
      <c r="C199">
        <v>3</v>
      </c>
      <c r="D199" s="75">
        <f>D$197/$C199</f>
        <v>9.4196378830083543</v>
      </c>
      <c r="E199" s="115"/>
      <c r="F199" s="75">
        <f>F$197/$C199</f>
        <v>10.573466606088143</v>
      </c>
      <c r="G199" s="115"/>
      <c r="H199" s="75">
        <f>H$197/$C199</f>
        <v>7.020215229532762</v>
      </c>
      <c r="I199" s="115"/>
      <c r="J199" s="75">
        <f>J$197/$C199</f>
        <v>3.7493180186647521</v>
      </c>
      <c r="K199" s="115"/>
      <c r="L199" s="75">
        <f>L$197/$C199</f>
        <v>0</v>
      </c>
      <c r="M199" s="115"/>
      <c r="N199" s="75">
        <f>N$197/$C199</f>
        <v>0</v>
      </c>
      <c r="O199" s="115"/>
    </row>
    <row r="200" spans="3:15">
      <c r="C200">
        <v>4</v>
      </c>
      <c r="D200" s="75">
        <f>D$197/$C200</f>
        <v>7.0647284122562661</v>
      </c>
      <c r="E200" s="115"/>
      <c r="F200" s="75">
        <f>F$197/$C200</f>
        <v>7.9300999545661073</v>
      </c>
      <c r="G200" s="115"/>
      <c r="H200" s="75">
        <f>H$197/$C200</f>
        <v>5.2651614221495713</v>
      </c>
      <c r="I200" s="115"/>
      <c r="J200" s="75">
        <f>J$197/$C200</f>
        <v>2.8119885139985641</v>
      </c>
      <c r="K200" s="115"/>
      <c r="L200" s="75">
        <f>L$197/$C200</f>
        <v>0</v>
      </c>
      <c r="M200" s="115"/>
      <c r="N200" s="75">
        <f>N$197/$C200</f>
        <v>0</v>
      </c>
      <c r="O200" s="115"/>
    </row>
    <row r="201" spans="3:15">
      <c r="C201" s="7">
        <v>5</v>
      </c>
      <c r="D201" s="75">
        <f>D$197/$C201</f>
        <v>5.6517827298050127</v>
      </c>
      <c r="E201" s="115"/>
      <c r="F201" s="75">
        <f>F$197/$C201</f>
        <v>6.3440799636528862</v>
      </c>
      <c r="G201" s="115"/>
      <c r="H201" s="75">
        <f>H$197/$C201</f>
        <v>4.212129137719657</v>
      </c>
      <c r="I201" s="115"/>
      <c r="J201" s="75">
        <f>J$197/$C201</f>
        <v>2.2495908111988512</v>
      </c>
      <c r="K201" s="115"/>
      <c r="L201" s="75">
        <f>L$197/$C201</f>
        <v>0</v>
      </c>
      <c r="M201" s="115"/>
      <c r="N201" s="75">
        <f>N$197/$C201</f>
        <v>0</v>
      </c>
      <c r="O201" s="115"/>
    </row>
    <row r="202" spans="3:15">
      <c r="D202" s="76">
        <f>COUNTIF(D197:D201,"&gt;="&amp;$C196)</f>
        <v>2</v>
      </c>
      <c r="E202" s="115"/>
      <c r="F202" s="76">
        <f>COUNTIF(F197:F201,"&gt;="&amp;$C196)</f>
        <v>2</v>
      </c>
      <c r="G202" s="115"/>
      <c r="H202" s="76">
        <f>COUNTIF(H197:H201,"&gt;="&amp;$C196)</f>
        <v>1</v>
      </c>
      <c r="I202" s="115"/>
      <c r="J202" s="76">
        <f>COUNTIF(J197:J201,"&gt;="&amp;$C196)</f>
        <v>0</v>
      </c>
      <c r="K202" s="115"/>
      <c r="L202" s="76">
        <f>COUNTIF(L197:L201,"&gt;="&amp;$C196)</f>
        <v>0</v>
      </c>
      <c r="M202" s="115"/>
      <c r="N202" s="76">
        <f>COUNTIF(N197:N201,"&gt;="&amp;$C196)</f>
        <v>0</v>
      </c>
      <c r="O202" s="115"/>
    </row>
    <row r="203" spans="3:15" ht="16.5" thickBot="1"/>
    <row r="204" spans="3:15" ht="17.25" thickTop="1" thickBot="1">
      <c r="C204" s="15" t="s">
        <v>28</v>
      </c>
      <c r="D204" s="31" t="s">
        <v>54</v>
      </c>
      <c r="E204" s="86"/>
      <c r="F204" s="33" t="s">
        <v>52</v>
      </c>
      <c r="G204" s="91"/>
      <c r="H204" s="40" t="s">
        <v>50</v>
      </c>
      <c r="I204" s="93"/>
      <c r="J204" s="34" t="s">
        <v>48</v>
      </c>
      <c r="K204" s="98"/>
      <c r="L204" s="32" t="s">
        <v>70</v>
      </c>
      <c r="M204" s="101"/>
    </row>
    <row r="205" spans="3:15">
      <c r="C205" s="56">
        <f>LARGE(D206:L208,3)</f>
        <v>21.21849159472967</v>
      </c>
      <c r="D205" s="28">
        <f>D31</f>
        <v>0.32009749303621166</v>
      </c>
      <c r="E205" s="87"/>
      <c r="F205" s="43">
        <f t="shared" ref="F205:L205" si="70">F31</f>
        <v>0.21218491594729669</v>
      </c>
      <c r="G205" s="92"/>
      <c r="H205" s="41">
        <f t="shared" si="70"/>
        <v>0.24797384552513282</v>
      </c>
      <c r="I205" s="95"/>
      <c r="J205" s="36">
        <f t="shared" si="70"/>
        <v>0.15360516870064608</v>
      </c>
      <c r="K205" s="100"/>
      <c r="L205" s="21">
        <f t="shared" si="70"/>
        <v>0</v>
      </c>
      <c r="M205" s="103"/>
    </row>
    <row r="206" spans="3:15">
      <c r="C206">
        <v>1</v>
      </c>
      <c r="D206" s="73">
        <f>D205*100</f>
        <v>32.009749303621163</v>
      </c>
      <c r="E206" s="115"/>
      <c r="F206" s="73">
        <f>F205*100</f>
        <v>21.21849159472967</v>
      </c>
      <c r="G206" s="115"/>
      <c r="H206" s="73">
        <f>H205*100</f>
        <v>24.797384552513282</v>
      </c>
      <c r="I206" s="115"/>
      <c r="J206" s="73">
        <f>J205*100</f>
        <v>15.360516870064608</v>
      </c>
      <c r="K206" s="115"/>
      <c r="L206" s="73">
        <f>L205*100</f>
        <v>0</v>
      </c>
      <c r="M206" s="115"/>
    </row>
    <row r="207" spans="3:15">
      <c r="C207">
        <v>2</v>
      </c>
      <c r="D207" s="75">
        <f>D$206/$C207</f>
        <v>16.004874651810582</v>
      </c>
      <c r="E207" s="115"/>
      <c r="F207" s="75">
        <f>F$206/$C207</f>
        <v>10.609245797364835</v>
      </c>
      <c r="G207" s="115"/>
      <c r="H207" s="75">
        <f>H$206/$C207</f>
        <v>12.398692276256641</v>
      </c>
      <c r="I207" s="115"/>
      <c r="J207" s="75">
        <f>J$206/$C207</f>
        <v>7.6802584350323038</v>
      </c>
      <c r="K207" s="115"/>
      <c r="L207" s="75">
        <f>L$206/$C207</f>
        <v>0</v>
      </c>
      <c r="M207" s="115"/>
    </row>
    <row r="208" spans="3:15">
      <c r="C208">
        <v>3</v>
      </c>
      <c r="D208" s="75">
        <f>D$206/$C208</f>
        <v>10.669916434540388</v>
      </c>
      <c r="E208" s="115"/>
      <c r="F208" s="75">
        <f>F$206/$C208</f>
        <v>7.0728305315765567</v>
      </c>
      <c r="G208" s="115"/>
      <c r="H208" s="75">
        <f>H$206/$C208</f>
        <v>8.2657948508377608</v>
      </c>
      <c r="I208" s="115"/>
      <c r="J208" s="75">
        <f>J$206/$C208</f>
        <v>5.1201722900215358</v>
      </c>
      <c r="K208" s="115"/>
      <c r="L208" s="75">
        <f>L$206/$C208</f>
        <v>0</v>
      </c>
      <c r="M208" s="115"/>
    </row>
    <row r="209" spans="3:17">
      <c r="D209" s="76">
        <f>COUNTIF(D206:D208,"&gt;="&amp;$C205)</f>
        <v>1</v>
      </c>
      <c r="E209" s="115"/>
      <c r="F209" s="76">
        <f>COUNTIF(F206:F208,"&gt;="&amp;$C205)</f>
        <v>1</v>
      </c>
      <c r="G209" s="115"/>
      <c r="H209" s="76">
        <f>COUNTIF(H206:H208,"&gt;="&amp;$C205)</f>
        <v>1</v>
      </c>
      <c r="I209" s="115"/>
      <c r="J209" s="76">
        <f>COUNTIF(J206:J208,"&gt;="&amp;$C205)</f>
        <v>0</v>
      </c>
      <c r="K209" s="115"/>
      <c r="L209" s="76">
        <f>COUNTIF(L206:L208,"&gt;="&amp;$C205)</f>
        <v>0</v>
      </c>
      <c r="M209" s="115"/>
    </row>
    <row r="210" spans="3:17" ht="16.5" thickBot="1"/>
    <row r="211" spans="3:17" ht="17.25" thickTop="1" thickBot="1">
      <c r="C211" s="15" t="s">
        <v>27</v>
      </c>
      <c r="D211" s="31" t="s">
        <v>54</v>
      </c>
      <c r="E211" s="86"/>
      <c r="F211" s="33" t="s">
        <v>52</v>
      </c>
      <c r="G211" s="91"/>
      <c r="H211" s="40" t="s">
        <v>50</v>
      </c>
      <c r="I211" s="93"/>
      <c r="J211" s="34" t="s">
        <v>48</v>
      </c>
      <c r="K211" s="98"/>
      <c r="L211" s="32" t="s">
        <v>70</v>
      </c>
      <c r="M211" s="101"/>
      <c r="N211" s="45" t="s">
        <v>73</v>
      </c>
      <c r="O211" s="104"/>
      <c r="P211" s="47" t="s">
        <v>74</v>
      </c>
      <c r="Q211" s="117"/>
    </row>
    <row r="212" spans="3:17">
      <c r="C212" s="56">
        <f>LARGE(D213:P220,8)</f>
        <v>9.514554317548745</v>
      </c>
      <c r="D212" s="28">
        <f>D32</f>
        <v>0.28543662952646237</v>
      </c>
      <c r="E212" s="87"/>
      <c r="F212" s="43">
        <f t="shared" ref="F212:P212" si="71">F32</f>
        <v>0.15722807814629716</v>
      </c>
      <c r="G212" s="92"/>
      <c r="H212" s="41">
        <f t="shared" si="71"/>
        <v>0.34733469554556601</v>
      </c>
      <c r="I212" s="95"/>
      <c r="J212" s="36">
        <f t="shared" si="71"/>
        <v>0.1400545585068198</v>
      </c>
      <c r="K212" s="100"/>
      <c r="L212" s="21">
        <f t="shared" si="71"/>
        <v>0</v>
      </c>
      <c r="M212" s="103"/>
      <c r="N212" s="46">
        <f t="shared" si="71"/>
        <v>0</v>
      </c>
      <c r="O212" s="106"/>
      <c r="P212" s="39">
        <f t="shared" si="71"/>
        <v>0</v>
      </c>
      <c r="Q212" s="107"/>
    </row>
    <row r="213" spans="3:17">
      <c r="C213">
        <v>1</v>
      </c>
      <c r="D213" s="73">
        <f>D212*100</f>
        <v>28.543662952646237</v>
      </c>
      <c r="E213" s="115"/>
      <c r="F213" s="73">
        <f>F212*100</f>
        <v>15.722807814629716</v>
      </c>
      <c r="G213" s="115"/>
      <c r="H213" s="73">
        <f>H212*100</f>
        <v>34.733469554556599</v>
      </c>
      <c r="I213" s="115"/>
      <c r="J213" s="73">
        <f>J212*100</f>
        <v>14.00545585068198</v>
      </c>
      <c r="K213" s="115"/>
      <c r="L213" s="73">
        <f>L212*100</f>
        <v>0</v>
      </c>
      <c r="M213" s="115"/>
      <c r="N213" s="73">
        <f>N212*100</f>
        <v>0</v>
      </c>
      <c r="O213" s="115"/>
      <c r="P213" s="73">
        <f>P212*100</f>
        <v>0</v>
      </c>
      <c r="Q213" s="115"/>
    </row>
    <row r="214" spans="3:17">
      <c r="C214">
        <v>2</v>
      </c>
      <c r="D214" s="75">
        <f t="shared" ref="D214:D220" si="72">D$213/$C214</f>
        <v>14.271831476323118</v>
      </c>
      <c r="E214" s="115"/>
      <c r="F214" s="75">
        <f t="shared" ref="F214:F220" si="73">F$213/$C214</f>
        <v>7.8614039073148581</v>
      </c>
      <c r="G214" s="115"/>
      <c r="H214" s="75">
        <f t="shared" ref="H214:H220" si="74">H$213/$C214</f>
        <v>17.3667347772783</v>
      </c>
      <c r="I214" s="115"/>
      <c r="J214" s="75">
        <f t="shared" ref="J214:J220" si="75">J$213/$C214</f>
        <v>7.0027279253409898</v>
      </c>
      <c r="K214" s="115"/>
      <c r="L214" s="75">
        <f t="shared" ref="L214:L220" si="76">L$213/$C214</f>
        <v>0</v>
      </c>
      <c r="M214" s="115"/>
      <c r="N214" s="75">
        <f t="shared" ref="N214:N220" si="77">N$213/$C214</f>
        <v>0</v>
      </c>
      <c r="O214" s="115"/>
      <c r="P214" s="75">
        <f t="shared" ref="P214:P220" si="78">P$213/$C214</f>
        <v>0</v>
      </c>
      <c r="Q214" s="115"/>
    </row>
    <row r="215" spans="3:17">
      <c r="C215">
        <v>3</v>
      </c>
      <c r="D215" s="75">
        <f t="shared" si="72"/>
        <v>9.514554317548745</v>
      </c>
      <c r="E215" s="115"/>
      <c r="F215" s="75">
        <f t="shared" si="73"/>
        <v>5.2409359382099057</v>
      </c>
      <c r="G215" s="115"/>
      <c r="H215" s="75">
        <f t="shared" si="74"/>
        <v>11.5778231848522</v>
      </c>
      <c r="I215" s="115"/>
      <c r="J215" s="75">
        <f t="shared" si="75"/>
        <v>4.6684852835606598</v>
      </c>
      <c r="K215" s="115"/>
      <c r="L215" s="75">
        <f t="shared" si="76"/>
        <v>0</v>
      </c>
      <c r="M215" s="115"/>
      <c r="N215" s="75">
        <f t="shared" si="77"/>
        <v>0</v>
      </c>
      <c r="O215" s="115"/>
      <c r="P215" s="75">
        <f t="shared" si="78"/>
        <v>0</v>
      </c>
      <c r="Q215" s="115"/>
    </row>
    <row r="216" spans="3:17">
      <c r="C216">
        <v>4</v>
      </c>
      <c r="D216" s="75">
        <f t="shared" si="72"/>
        <v>7.1359157381615592</v>
      </c>
      <c r="E216" s="115"/>
      <c r="F216" s="75">
        <f t="shared" si="73"/>
        <v>3.930701953657429</v>
      </c>
      <c r="G216" s="115"/>
      <c r="H216" s="75">
        <f t="shared" si="74"/>
        <v>8.6833673886391498</v>
      </c>
      <c r="I216" s="115"/>
      <c r="J216" s="75">
        <f t="shared" si="75"/>
        <v>3.5013639626704949</v>
      </c>
      <c r="K216" s="115"/>
      <c r="L216" s="75">
        <f t="shared" si="76"/>
        <v>0</v>
      </c>
      <c r="M216" s="115"/>
      <c r="N216" s="75">
        <f t="shared" si="77"/>
        <v>0</v>
      </c>
      <c r="O216" s="115"/>
      <c r="P216" s="75">
        <f t="shared" si="78"/>
        <v>0</v>
      </c>
      <c r="Q216" s="115"/>
    </row>
    <row r="217" spans="3:17">
      <c r="C217" s="7">
        <v>5</v>
      </c>
      <c r="D217" s="75">
        <f t="shared" si="72"/>
        <v>5.7087325905292472</v>
      </c>
      <c r="E217" s="115"/>
      <c r="F217" s="75">
        <f t="shared" si="73"/>
        <v>3.1445615629259431</v>
      </c>
      <c r="G217" s="115"/>
      <c r="H217" s="75">
        <f t="shared" si="74"/>
        <v>6.9466939109113195</v>
      </c>
      <c r="I217" s="115"/>
      <c r="J217" s="75">
        <f t="shared" si="75"/>
        <v>2.8010911701363961</v>
      </c>
      <c r="K217" s="115"/>
      <c r="L217" s="75">
        <f t="shared" si="76"/>
        <v>0</v>
      </c>
      <c r="M217" s="115"/>
      <c r="N217" s="75">
        <f t="shared" si="77"/>
        <v>0</v>
      </c>
      <c r="O217" s="115"/>
      <c r="P217" s="75">
        <f t="shared" si="78"/>
        <v>0</v>
      </c>
      <c r="Q217" s="115"/>
    </row>
    <row r="218" spans="3:17">
      <c r="C218" s="7">
        <v>6</v>
      </c>
      <c r="D218" s="75">
        <f t="shared" si="72"/>
        <v>4.7572771587743725</v>
      </c>
      <c r="E218" s="115"/>
      <c r="F218" s="75">
        <f t="shared" si="73"/>
        <v>2.6204679691049528</v>
      </c>
      <c r="G218" s="115"/>
      <c r="H218" s="75">
        <f t="shared" si="74"/>
        <v>5.7889115924260999</v>
      </c>
      <c r="I218" s="115"/>
      <c r="J218" s="75">
        <f t="shared" si="75"/>
        <v>2.3342426417803299</v>
      </c>
      <c r="K218" s="115"/>
      <c r="L218" s="75">
        <f t="shared" si="76"/>
        <v>0</v>
      </c>
      <c r="M218" s="115"/>
      <c r="N218" s="75">
        <f t="shared" si="77"/>
        <v>0</v>
      </c>
      <c r="O218" s="115"/>
      <c r="P218" s="75">
        <f t="shared" si="78"/>
        <v>0</v>
      </c>
      <c r="Q218" s="115"/>
    </row>
    <row r="219" spans="3:17">
      <c r="C219" s="7">
        <v>7</v>
      </c>
      <c r="D219" s="75">
        <f t="shared" si="72"/>
        <v>4.0776661360923194</v>
      </c>
      <c r="E219" s="115"/>
      <c r="F219" s="75">
        <f t="shared" si="73"/>
        <v>2.2461154020899596</v>
      </c>
      <c r="G219" s="115"/>
      <c r="H219" s="75">
        <f t="shared" si="74"/>
        <v>4.9619242220795146</v>
      </c>
      <c r="I219" s="115"/>
      <c r="J219" s="75">
        <f t="shared" si="75"/>
        <v>2.0007794072402829</v>
      </c>
      <c r="K219" s="115"/>
      <c r="L219" s="75">
        <f t="shared" si="76"/>
        <v>0</v>
      </c>
      <c r="M219" s="115"/>
      <c r="N219" s="75">
        <f t="shared" si="77"/>
        <v>0</v>
      </c>
      <c r="O219" s="115"/>
      <c r="P219" s="75">
        <f t="shared" si="78"/>
        <v>0</v>
      </c>
      <c r="Q219" s="115"/>
    </row>
    <row r="220" spans="3:17">
      <c r="C220" s="7">
        <v>8</v>
      </c>
      <c r="D220" s="75">
        <f t="shared" si="72"/>
        <v>3.5679578690807796</v>
      </c>
      <c r="E220" s="115"/>
      <c r="F220" s="75">
        <f t="shared" si="73"/>
        <v>1.9653509768287145</v>
      </c>
      <c r="G220" s="115"/>
      <c r="H220" s="75">
        <f t="shared" si="74"/>
        <v>4.3416836943195749</v>
      </c>
      <c r="I220" s="115"/>
      <c r="J220" s="75">
        <f t="shared" si="75"/>
        <v>1.7506819813352474</v>
      </c>
      <c r="K220" s="115"/>
      <c r="L220" s="75">
        <f t="shared" si="76"/>
        <v>0</v>
      </c>
      <c r="M220" s="115"/>
      <c r="N220" s="75">
        <f t="shared" si="77"/>
        <v>0</v>
      </c>
      <c r="O220" s="115"/>
      <c r="P220" s="75">
        <f t="shared" si="78"/>
        <v>0</v>
      </c>
      <c r="Q220" s="115"/>
    </row>
    <row r="221" spans="3:17">
      <c r="D221" s="76">
        <f>COUNTIF(D213:D220,"&gt;="&amp;$C212)</f>
        <v>3</v>
      </c>
      <c r="E221" s="115"/>
      <c r="F221" s="76">
        <f>COUNTIF(F213:F220,"&gt;="&amp;$C212)</f>
        <v>1</v>
      </c>
      <c r="G221" s="115"/>
      <c r="H221" s="76">
        <f>COUNTIF(H213:H220,"&gt;="&amp;$C212)</f>
        <v>3</v>
      </c>
      <c r="I221" s="115"/>
      <c r="J221" s="76">
        <f>COUNTIF(J213:J220,"&gt;="&amp;$C212)</f>
        <v>1</v>
      </c>
      <c r="K221" s="115"/>
      <c r="L221" s="76">
        <f>COUNTIF(L213:L220,"&gt;="&amp;$C212)</f>
        <v>0</v>
      </c>
      <c r="M221" s="115"/>
      <c r="N221" s="76">
        <f>COUNTIF(N213:N220,"&gt;="&amp;$C212)</f>
        <v>0</v>
      </c>
      <c r="O221" s="115"/>
      <c r="P221" s="76">
        <f>COUNTIF(P213:P220,"&gt;="&amp;$C212)</f>
        <v>0</v>
      </c>
      <c r="Q221" s="115"/>
    </row>
    <row r="222" spans="3:17" ht="16.5" thickBot="1"/>
    <row r="223" spans="3:17" ht="17.25" thickTop="1" thickBot="1">
      <c r="C223" s="15" t="s">
        <v>26</v>
      </c>
      <c r="D223" s="31" t="s">
        <v>54</v>
      </c>
      <c r="E223" s="86"/>
      <c r="F223" s="33" t="s">
        <v>52</v>
      </c>
      <c r="G223" s="91"/>
      <c r="H223" s="40" t="s">
        <v>50</v>
      </c>
      <c r="I223" s="93"/>
      <c r="J223" s="34" t="s">
        <v>48</v>
      </c>
      <c r="K223" s="98"/>
      <c r="L223" s="32" t="s">
        <v>70</v>
      </c>
      <c r="M223" s="101"/>
      <c r="N223" s="45" t="s">
        <v>73</v>
      </c>
      <c r="O223" s="104"/>
    </row>
    <row r="224" spans="3:17">
      <c r="C224" s="56">
        <f>LARGE(D225:N229,5)</f>
        <v>15.464832869080777</v>
      </c>
      <c r="D224" s="28">
        <f>D33</f>
        <v>0.30929665738161555</v>
      </c>
      <c r="E224" s="87"/>
      <c r="F224" s="43">
        <f t="shared" ref="F224:N224" si="79">F33</f>
        <v>0.32939754656974107</v>
      </c>
      <c r="G224" s="92"/>
      <c r="H224" s="41">
        <f t="shared" si="79"/>
        <v>0.18009154066203514</v>
      </c>
      <c r="I224" s="95"/>
      <c r="J224" s="36">
        <f t="shared" si="79"/>
        <v>0.10120315865039484</v>
      </c>
      <c r="K224" s="100"/>
      <c r="L224" s="21">
        <f t="shared" si="79"/>
        <v>0</v>
      </c>
      <c r="M224" s="103"/>
      <c r="N224" s="46">
        <f t="shared" si="79"/>
        <v>0</v>
      </c>
      <c r="O224" s="106"/>
    </row>
    <row r="225" spans="3:17">
      <c r="C225">
        <v>1</v>
      </c>
      <c r="D225" s="73">
        <f>D224*100</f>
        <v>30.929665738161553</v>
      </c>
      <c r="E225" s="115"/>
      <c r="F225" s="73">
        <f>F224*100</f>
        <v>32.93975465697411</v>
      </c>
      <c r="G225" s="115"/>
      <c r="H225" s="73">
        <f>H224*100</f>
        <v>18.009154066203514</v>
      </c>
      <c r="I225" s="115"/>
      <c r="J225" s="73">
        <f>J224*100</f>
        <v>10.120315865039483</v>
      </c>
      <c r="K225" s="115"/>
      <c r="L225" s="73">
        <f>L224*100</f>
        <v>0</v>
      </c>
      <c r="M225" s="115"/>
      <c r="N225" s="73">
        <f>N224*100</f>
        <v>0</v>
      </c>
      <c r="O225" s="115"/>
      <c r="P225" s="73"/>
      <c r="Q225" s="115"/>
    </row>
    <row r="226" spans="3:17">
      <c r="C226">
        <v>2</v>
      </c>
      <c r="D226" s="75">
        <f>D$225/$C226</f>
        <v>15.464832869080777</v>
      </c>
      <c r="E226" s="115"/>
      <c r="F226" s="75">
        <f>F$225/$C226</f>
        <v>16.469877328487055</v>
      </c>
      <c r="G226" s="115"/>
      <c r="H226" s="75">
        <f>H$225/$C226</f>
        <v>9.0045770331017572</v>
      </c>
      <c r="I226" s="115"/>
      <c r="J226" s="75">
        <f>J$225/$C226</f>
        <v>5.0601579325197417</v>
      </c>
      <c r="K226" s="115"/>
      <c r="L226" s="75">
        <f>L$225/$C226</f>
        <v>0</v>
      </c>
      <c r="M226" s="115"/>
      <c r="N226" s="75">
        <f>N$225/$C226</f>
        <v>0</v>
      </c>
      <c r="O226" s="115"/>
      <c r="P226" s="75"/>
      <c r="Q226" s="115"/>
    </row>
    <row r="227" spans="3:17">
      <c r="C227">
        <v>3</v>
      </c>
      <c r="D227" s="75">
        <f>D$225/$C227</f>
        <v>10.309888579387184</v>
      </c>
      <c r="E227" s="115"/>
      <c r="F227" s="75">
        <f>F$225/$C227</f>
        <v>10.97991821899137</v>
      </c>
      <c r="G227" s="115"/>
      <c r="H227" s="75">
        <f>H$225/$C227</f>
        <v>6.0030513554011717</v>
      </c>
      <c r="I227" s="115"/>
      <c r="J227" s="75">
        <f>J$225/$C227</f>
        <v>3.3734386216798278</v>
      </c>
      <c r="K227" s="115"/>
      <c r="L227" s="75">
        <f>L$225/$C227</f>
        <v>0</v>
      </c>
      <c r="M227" s="115"/>
      <c r="N227" s="75">
        <f>N$225/$C227</f>
        <v>0</v>
      </c>
      <c r="O227" s="115"/>
      <c r="P227" s="75"/>
      <c r="Q227" s="115"/>
    </row>
    <row r="228" spans="3:17">
      <c r="C228">
        <v>4</v>
      </c>
      <c r="D228" s="75">
        <f>D$225/$C228</f>
        <v>7.7324164345403883</v>
      </c>
      <c r="E228" s="115"/>
      <c r="F228" s="75">
        <f>F$225/$C228</f>
        <v>8.2349386642435274</v>
      </c>
      <c r="G228" s="115"/>
      <c r="H228" s="75">
        <f>H$225/$C228</f>
        <v>4.5022885165508786</v>
      </c>
      <c r="I228" s="115"/>
      <c r="J228" s="75">
        <f>J$225/$C228</f>
        <v>2.5300789662598708</v>
      </c>
      <c r="K228" s="115"/>
      <c r="L228" s="75">
        <f>L$225/$C228</f>
        <v>0</v>
      </c>
      <c r="M228" s="115"/>
      <c r="N228" s="75">
        <f>N$225/$C228</f>
        <v>0</v>
      </c>
      <c r="O228" s="115"/>
      <c r="P228" s="75"/>
      <c r="Q228" s="115"/>
    </row>
    <row r="229" spans="3:17">
      <c r="C229" s="7">
        <v>5</v>
      </c>
      <c r="D229" s="75">
        <f>D$225/$C229</f>
        <v>6.1859331476323103</v>
      </c>
      <c r="E229" s="115"/>
      <c r="F229" s="75">
        <f>F$225/$C229</f>
        <v>6.5879509313948219</v>
      </c>
      <c r="G229" s="115"/>
      <c r="H229" s="75">
        <f>H$225/$C229</f>
        <v>3.6018308132407029</v>
      </c>
      <c r="I229" s="115"/>
      <c r="J229" s="75">
        <f>J$225/$C229</f>
        <v>2.0240631730078968</v>
      </c>
      <c r="K229" s="115"/>
      <c r="L229" s="75">
        <f>L$225/$C229</f>
        <v>0</v>
      </c>
      <c r="M229" s="115"/>
      <c r="N229" s="75">
        <f>N$225/$C229</f>
        <v>0</v>
      </c>
      <c r="O229" s="115"/>
      <c r="P229" s="75"/>
      <c r="Q229" s="115"/>
    </row>
    <row r="230" spans="3:17">
      <c r="D230" s="76">
        <f>COUNTIF(D225:D229,"&gt;="&amp;$C224)</f>
        <v>2</v>
      </c>
      <c r="E230" s="115"/>
      <c r="F230" s="76">
        <f>COUNTIF(F225:F229,"&gt;="&amp;$C224)</f>
        <v>2</v>
      </c>
      <c r="G230" s="115"/>
      <c r="H230" s="76">
        <f>COUNTIF(H225:H229,"&gt;="&amp;$C224)</f>
        <v>1</v>
      </c>
      <c r="I230" s="115"/>
      <c r="J230" s="76">
        <f>COUNTIF(J225:J229,"&gt;="&amp;$C224)</f>
        <v>0</v>
      </c>
      <c r="K230" s="115"/>
      <c r="L230" s="76">
        <f>COUNTIF(L225:L229,"&gt;="&amp;$C224)</f>
        <v>0</v>
      </c>
      <c r="M230" s="115"/>
      <c r="N230" s="76">
        <f>COUNTIF(N225:N229,"&gt;="&amp;$C224)</f>
        <v>0</v>
      </c>
      <c r="O230" s="115"/>
    </row>
    <row r="231" spans="3:17" ht="16.5" thickBot="1"/>
    <row r="232" spans="3:17" ht="17.25" thickTop="1" thickBot="1">
      <c r="C232" s="15" t="s">
        <v>25</v>
      </c>
      <c r="D232" s="31" t="s">
        <v>54</v>
      </c>
      <c r="E232" s="86"/>
      <c r="F232" s="33" t="s">
        <v>52</v>
      </c>
      <c r="G232" s="91"/>
      <c r="H232" s="40" t="s">
        <v>50</v>
      </c>
      <c r="I232" s="93"/>
      <c r="J232" s="34" t="s">
        <v>48</v>
      </c>
      <c r="K232" s="98"/>
      <c r="L232" s="32" t="s">
        <v>70</v>
      </c>
      <c r="M232" s="101"/>
    </row>
    <row r="233" spans="3:17">
      <c r="C233" s="56">
        <f>LARGE(D234:L237,4)</f>
        <v>18.827820334261837</v>
      </c>
      <c r="D233" s="28">
        <f>D34</f>
        <v>0.37655640668523671</v>
      </c>
      <c r="E233" s="87"/>
      <c r="F233" s="43">
        <f t="shared" ref="F233:L233" si="80">F34</f>
        <v>0.20359791004089053</v>
      </c>
      <c r="G233" s="92"/>
      <c r="H233" s="41">
        <f t="shared" si="80"/>
        <v>0.21424683285655904</v>
      </c>
      <c r="I233" s="95"/>
      <c r="J233" s="36">
        <f t="shared" si="80"/>
        <v>0.14337114142139268</v>
      </c>
      <c r="K233" s="100"/>
      <c r="L233" s="21">
        <f t="shared" si="80"/>
        <v>0</v>
      </c>
      <c r="M233" s="103"/>
    </row>
    <row r="234" spans="3:17">
      <c r="C234">
        <v>1</v>
      </c>
      <c r="D234" s="73">
        <f>D233*100</f>
        <v>37.655640668523674</v>
      </c>
      <c r="E234" s="115"/>
      <c r="F234" s="73">
        <f>F233*100</f>
        <v>20.359791004089054</v>
      </c>
      <c r="G234" s="115"/>
      <c r="H234" s="73">
        <f>H233*100</f>
        <v>21.424683285655906</v>
      </c>
      <c r="I234" s="115"/>
      <c r="J234" s="73">
        <f>J233*100</f>
        <v>14.337114142139267</v>
      </c>
      <c r="K234" s="115"/>
      <c r="L234" s="73">
        <f>L233*100</f>
        <v>0</v>
      </c>
      <c r="M234" s="115"/>
    </row>
    <row r="235" spans="3:17">
      <c r="C235">
        <v>2</v>
      </c>
      <c r="D235" s="75">
        <f>D$234/$C235</f>
        <v>18.827820334261837</v>
      </c>
      <c r="E235" s="115"/>
      <c r="F235" s="75">
        <f>F$234/$C235</f>
        <v>10.179895502044527</v>
      </c>
      <c r="G235" s="115"/>
      <c r="H235" s="75">
        <f>H$234/$C235</f>
        <v>10.712341642827953</v>
      </c>
      <c r="I235" s="115"/>
      <c r="J235" s="75">
        <f>J$234/$C235</f>
        <v>7.1685570710696336</v>
      </c>
      <c r="K235" s="115"/>
      <c r="L235" s="75">
        <f>L$234/$C235</f>
        <v>0</v>
      </c>
      <c r="M235" s="115"/>
    </row>
    <row r="236" spans="3:17">
      <c r="C236">
        <v>3</v>
      </c>
      <c r="D236" s="75">
        <f>D$234/$C236</f>
        <v>12.551880222841225</v>
      </c>
      <c r="E236" s="115"/>
      <c r="F236" s="75">
        <f>F$234/$C236</f>
        <v>6.7865970013630177</v>
      </c>
      <c r="G236" s="115"/>
      <c r="H236" s="75">
        <f>H$234/$C236</f>
        <v>7.141561095218635</v>
      </c>
      <c r="I236" s="115"/>
      <c r="J236" s="75">
        <f>J$234/$C236</f>
        <v>4.779038047379756</v>
      </c>
      <c r="K236" s="115"/>
      <c r="L236" s="75">
        <f>L$234/$C236</f>
        <v>0</v>
      </c>
      <c r="M236" s="115"/>
    </row>
    <row r="237" spans="3:17">
      <c r="C237">
        <v>4</v>
      </c>
      <c r="D237" s="75">
        <f>D$234/$C237</f>
        <v>9.4139101671309184</v>
      </c>
      <c r="E237" s="115"/>
      <c r="F237" s="75">
        <f>F$234/$C237</f>
        <v>5.0899477510222635</v>
      </c>
      <c r="G237" s="115"/>
      <c r="H237" s="75">
        <f>H$234/$C237</f>
        <v>5.3561708214139765</v>
      </c>
      <c r="I237" s="115"/>
      <c r="J237" s="75">
        <f>J$234/$C237</f>
        <v>3.5842785355348168</v>
      </c>
      <c r="K237" s="115"/>
      <c r="L237" s="75">
        <f>L$234/$C237</f>
        <v>0</v>
      </c>
      <c r="M237" s="115"/>
    </row>
    <row r="238" spans="3:17">
      <c r="D238" s="76">
        <f>COUNTIF(D234:D236,"&gt;="&amp;$C233)</f>
        <v>2</v>
      </c>
      <c r="E238" s="115"/>
      <c r="F238" s="76">
        <f>COUNTIF(F234:F236,"&gt;="&amp;$C233)</f>
        <v>1</v>
      </c>
      <c r="G238" s="115"/>
      <c r="H238" s="76">
        <f>COUNTIF(H234:H236,"&gt;="&amp;$C233)</f>
        <v>1</v>
      </c>
      <c r="I238" s="115"/>
      <c r="J238" s="76">
        <f>COUNTIF(J234:J236,"&gt;="&amp;$C233)</f>
        <v>0</v>
      </c>
      <c r="K238" s="115"/>
      <c r="L238" s="76">
        <f>COUNTIF(L234:L236,"&gt;="&amp;$C233)</f>
        <v>0</v>
      </c>
      <c r="M238" s="115"/>
    </row>
    <row r="239" spans="3:17" ht="16.5" thickBot="1"/>
    <row r="240" spans="3:17" ht="17.25" thickTop="1" thickBot="1">
      <c r="C240" s="15" t="s">
        <v>24</v>
      </c>
      <c r="D240" s="31" t="s">
        <v>54</v>
      </c>
      <c r="E240" s="86"/>
      <c r="F240" s="33" t="s">
        <v>52</v>
      </c>
      <c r="G240" s="91"/>
      <c r="H240" s="40" t="s">
        <v>50</v>
      </c>
      <c r="I240" s="93"/>
      <c r="J240" s="34" t="s">
        <v>48</v>
      </c>
      <c r="K240" s="98"/>
      <c r="L240" s="32" t="s">
        <v>70</v>
      </c>
      <c r="M240" s="101"/>
      <c r="N240" s="45" t="s">
        <v>73</v>
      </c>
      <c r="O240" s="104"/>
    </row>
    <row r="241" spans="3:17">
      <c r="C241" s="56">
        <f>LARGE(D242:N249,8)</f>
        <v>9.6174466151749218</v>
      </c>
      <c r="D241" s="28">
        <f>D35</f>
        <v>0.27669777158774367</v>
      </c>
      <c r="E241" s="87"/>
      <c r="F241" s="43">
        <f t="shared" ref="F241:N241" si="81">F35</f>
        <v>0.19234893230349842</v>
      </c>
      <c r="G241" s="92"/>
      <c r="H241" s="41">
        <f t="shared" si="81"/>
        <v>0.32827625664078464</v>
      </c>
      <c r="I241" s="95"/>
      <c r="J241" s="36">
        <f t="shared" si="81"/>
        <v>0.11626992103374013</v>
      </c>
      <c r="K241" s="100"/>
      <c r="L241" s="21">
        <f t="shared" si="81"/>
        <v>0</v>
      </c>
      <c r="M241" s="103"/>
      <c r="N241" s="46">
        <f t="shared" si="81"/>
        <v>0</v>
      </c>
      <c r="O241" s="106"/>
    </row>
    <row r="242" spans="3:17">
      <c r="C242">
        <v>1</v>
      </c>
      <c r="D242" s="73">
        <f>D241*100</f>
        <v>27.669777158774366</v>
      </c>
      <c r="E242" s="115"/>
      <c r="F242" s="73">
        <f>F241*100</f>
        <v>19.234893230349844</v>
      </c>
      <c r="G242" s="115"/>
      <c r="H242" s="73">
        <f>H241*100</f>
        <v>32.827625664078461</v>
      </c>
      <c r="I242" s="115"/>
      <c r="J242" s="73">
        <f>J241*100</f>
        <v>11.626992103374013</v>
      </c>
      <c r="K242" s="115"/>
      <c r="L242" s="73">
        <f>L241*100</f>
        <v>0</v>
      </c>
      <c r="M242" s="115"/>
      <c r="N242" s="73">
        <f>N241*100</f>
        <v>0</v>
      </c>
      <c r="O242" s="115"/>
      <c r="P242" s="73"/>
      <c r="Q242" s="115"/>
    </row>
    <row r="243" spans="3:17">
      <c r="C243">
        <v>2</v>
      </c>
      <c r="D243" s="75">
        <f t="shared" ref="D243:D249" si="82">D$242/$C243</f>
        <v>13.834888579387183</v>
      </c>
      <c r="E243" s="115"/>
      <c r="F243" s="75">
        <f t="shared" ref="F243:F249" si="83">F$242/$C243</f>
        <v>9.6174466151749218</v>
      </c>
      <c r="G243" s="115"/>
      <c r="H243" s="75">
        <f t="shared" ref="H243:H249" si="84">H$242/$C243</f>
        <v>16.41381283203923</v>
      </c>
      <c r="I243" s="115"/>
      <c r="J243" s="75">
        <f t="shared" ref="J243:J249" si="85">J$242/$C243</f>
        <v>5.8134960516870064</v>
      </c>
      <c r="K243" s="115"/>
      <c r="L243" s="75">
        <f t="shared" ref="L243:L249" si="86">L$242/$C243</f>
        <v>0</v>
      </c>
      <c r="M243" s="115"/>
      <c r="N243" s="75">
        <f t="shared" ref="N243:N249" si="87">N$242/$C243</f>
        <v>0</v>
      </c>
      <c r="O243" s="115"/>
      <c r="P243" s="75"/>
      <c r="Q243" s="115"/>
    </row>
    <row r="244" spans="3:17">
      <c r="C244">
        <v>3</v>
      </c>
      <c r="D244" s="75">
        <f t="shared" si="82"/>
        <v>9.2232590529247886</v>
      </c>
      <c r="E244" s="115"/>
      <c r="F244" s="75">
        <f t="shared" si="83"/>
        <v>6.4116310767832809</v>
      </c>
      <c r="G244" s="115"/>
      <c r="H244" s="75">
        <f t="shared" si="84"/>
        <v>10.942541888026154</v>
      </c>
      <c r="I244" s="115"/>
      <c r="J244" s="75">
        <f t="shared" si="85"/>
        <v>3.8756640344580044</v>
      </c>
      <c r="K244" s="115"/>
      <c r="L244" s="75">
        <f t="shared" si="86"/>
        <v>0</v>
      </c>
      <c r="M244" s="115"/>
      <c r="N244" s="75">
        <f t="shared" si="87"/>
        <v>0</v>
      </c>
      <c r="O244" s="115"/>
      <c r="P244" s="75"/>
      <c r="Q244" s="115"/>
    </row>
    <row r="245" spans="3:17">
      <c r="C245">
        <v>4</v>
      </c>
      <c r="D245" s="75">
        <f t="shared" si="82"/>
        <v>6.9174442896935915</v>
      </c>
      <c r="E245" s="115"/>
      <c r="F245" s="75">
        <f t="shared" si="83"/>
        <v>4.8087233075874609</v>
      </c>
      <c r="G245" s="115"/>
      <c r="H245" s="75">
        <f t="shared" si="84"/>
        <v>8.2069064160196152</v>
      </c>
      <c r="I245" s="115"/>
      <c r="J245" s="75">
        <f t="shared" si="85"/>
        <v>2.9067480258435032</v>
      </c>
      <c r="K245" s="115"/>
      <c r="L245" s="75">
        <f t="shared" si="86"/>
        <v>0</v>
      </c>
      <c r="M245" s="115"/>
      <c r="N245" s="75">
        <f t="shared" si="87"/>
        <v>0</v>
      </c>
      <c r="O245" s="115"/>
      <c r="P245" s="75"/>
      <c r="Q245" s="115"/>
    </row>
    <row r="246" spans="3:17">
      <c r="C246" s="7">
        <v>5</v>
      </c>
      <c r="D246" s="75">
        <f t="shared" si="82"/>
        <v>5.5339554317548734</v>
      </c>
      <c r="E246" s="115"/>
      <c r="F246" s="75">
        <f t="shared" si="83"/>
        <v>3.8469786460699686</v>
      </c>
      <c r="G246" s="115"/>
      <c r="H246" s="75">
        <f t="shared" si="84"/>
        <v>6.5655251328156918</v>
      </c>
      <c r="I246" s="115"/>
      <c r="J246" s="75">
        <f t="shared" si="85"/>
        <v>2.3253984206748024</v>
      </c>
      <c r="K246" s="115"/>
      <c r="L246" s="75">
        <f t="shared" si="86"/>
        <v>0</v>
      </c>
      <c r="M246" s="115"/>
      <c r="N246" s="75">
        <f t="shared" si="87"/>
        <v>0</v>
      </c>
      <c r="O246" s="115"/>
      <c r="P246" s="75"/>
      <c r="Q246" s="115"/>
    </row>
    <row r="247" spans="3:17">
      <c r="C247" s="7">
        <v>6</v>
      </c>
      <c r="D247" s="75">
        <f t="shared" si="82"/>
        <v>4.6116295264623943</v>
      </c>
      <c r="E247" s="115"/>
      <c r="F247" s="75">
        <f t="shared" si="83"/>
        <v>3.2058155383916405</v>
      </c>
      <c r="G247" s="115"/>
      <c r="H247" s="75">
        <f t="shared" si="84"/>
        <v>5.4712709440130771</v>
      </c>
      <c r="I247" s="115"/>
      <c r="J247" s="75">
        <f t="shared" si="85"/>
        <v>1.9378320172290022</v>
      </c>
      <c r="K247" s="115"/>
      <c r="L247" s="75">
        <f t="shared" si="86"/>
        <v>0</v>
      </c>
      <c r="M247" s="115"/>
      <c r="N247" s="75">
        <f t="shared" si="87"/>
        <v>0</v>
      </c>
      <c r="O247" s="115"/>
      <c r="P247" s="75"/>
      <c r="Q247" s="115"/>
    </row>
    <row r="248" spans="3:17">
      <c r="C248" s="7">
        <v>7</v>
      </c>
      <c r="D248" s="75">
        <f t="shared" si="82"/>
        <v>3.9528253083963381</v>
      </c>
      <c r="E248" s="115"/>
      <c r="F248" s="75">
        <f t="shared" si="83"/>
        <v>2.7478418900499775</v>
      </c>
      <c r="G248" s="115"/>
      <c r="H248" s="75">
        <f t="shared" si="84"/>
        <v>4.6896608091540655</v>
      </c>
      <c r="I248" s="115"/>
      <c r="J248" s="75">
        <f t="shared" si="85"/>
        <v>1.6609988719105733</v>
      </c>
      <c r="K248" s="115"/>
      <c r="L248" s="75">
        <f t="shared" si="86"/>
        <v>0</v>
      </c>
      <c r="M248" s="115"/>
      <c r="N248" s="75">
        <f t="shared" si="87"/>
        <v>0</v>
      </c>
      <c r="O248" s="115"/>
      <c r="P248" s="75"/>
      <c r="Q248" s="115"/>
    </row>
    <row r="249" spans="3:17">
      <c r="C249" s="7">
        <v>8</v>
      </c>
      <c r="D249" s="75">
        <f t="shared" si="82"/>
        <v>3.4587221448467957</v>
      </c>
      <c r="E249" s="115"/>
      <c r="F249" s="75">
        <f t="shared" si="83"/>
        <v>2.4043616537937305</v>
      </c>
      <c r="G249" s="115"/>
      <c r="H249" s="75">
        <f t="shared" si="84"/>
        <v>4.1034532080098076</v>
      </c>
      <c r="I249" s="115"/>
      <c r="J249" s="75">
        <f t="shared" si="85"/>
        <v>1.4533740129217516</v>
      </c>
      <c r="K249" s="115"/>
      <c r="L249" s="75">
        <f t="shared" si="86"/>
        <v>0</v>
      </c>
      <c r="M249" s="115"/>
      <c r="N249" s="75">
        <f t="shared" si="87"/>
        <v>0</v>
      </c>
      <c r="O249" s="115"/>
      <c r="P249" s="75"/>
      <c r="Q249" s="115"/>
    </row>
    <row r="250" spans="3:17">
      <c r="D250" s="76">
        <f>COUNTIF(D242:D249,"&gt;="&amp;$C241)</f>
        <v>2</v>
      </c>
      <c r="E250" s="115"/>
      <c r="F250" s="76">
        <f>COUNTIF(F242:F249,"&gt;="&amp;$C241)</f>
        <v>2</v>
      </c>
      <c r="G250" s="115"/>
      <c r="H250" s="76">
        <f>COUNTIF(H242:H249,"&gt;="&amp;$C241)</f>
        <v>3</v>
      </c>
      <c r="I250" s="115"/>
      <c r="J250" s="76">
        <f>COUNTIF(J242:J249,"&gt;="&amp;$C241)</f>
        <v>1</v>
      </c>
      <c r="K250" s="115"/>
      <c r="L250" s="76">
        <f>COUNTIF(L242:L249,"&gt;="&amp;$C241)</f>
        <v>0</v>
      </c>
      <c r="M250" s="115"/>
      <c r="N250" s="76">
        <f>COUNTIF(N242:N249,"&gt;="&amp;$C241)</f>
        <v>0</v>
      </c>
      <c r="O250" s="115"/>
      <c r="P250" s="76"/>
      <c r="Q250" s="115"/>
    </row>
    <row r="251" spans="3:17" ht="16.5" thickBot="1"/>
    <row r="252" spans="3:17" ht="17.25" thickTop="1" thickBot="1">
      <c r="C252" s="15" t="s">
        <v>23</v>
      </c>
      <c r="D252" s="31" t="s">
        <v>54</v>
      </c>
      <c r="E252" s="86"/>
      <c r="F252" s="33" t="s">
        <v>52</v>
      </c>
      <c r="G252" s="91"/>
      <c r="H252" s="40" t="s">
        <v>50</v>
      </c>
      <c r="I252" s="93"/>
      <c r="J252" s="34" t="s">
        <v>48</v>
      </c>
      <c r="K252" s="98"/>
      <c r="L252" s="32" t="s">
        <v>70</v>
      </c>
      <c r="M252" s="101"/>
    </row>
    <row r="253" spans="3:17">
      <c r="C253" s="56">
        <f>LARGE(D254:L258,4)</f>
        <v>17.487534818941501</v>
      </c>
      <c r="D253" s="28">
        <f>D36</f>
        <v>0.34975069637883005</v>
      </c>
      <c r="E253" s="87"/>
      <c r="F253" s="43">
        <f t="shared" ref="F253:L253" si="88">F36</f>
        <v>0.21785233984552477</v>
      </c>
      <c r="G253" s="92"/>
      <c r="H253" s="41">
        <f t="shared" si="88"/>
        <v>0.23930118512464241</v>
      </c>
      <c r="I253" s="95"/>
      <c r="J253" s="36">
        <f t="shared" si="88"/>
        <v>0.12290308686288587</v>
      </c>
      <c r="K253" s="100"/>
      <c r="L253" s="21">
        <f t="shared" si="88"/>
        <v>0</v>
      </c>
      <c r="M253" s="103"/>
    </row>
    <row r="254" spans="3:17">
      <c r="C254">
        <v>1</v>
      </c>
      <c r="D254" s="73">
        <f>D253*100</f>
        <v>34.975069637883003</v>
      </c>
      <c r="E254" s="115"/>
      <c r="F254" s="73">
        <f>F253*100</f>
        <v>21.785233984552477</v>
      </c>
      <c r="G254" s="115"/>
      <c r="H254" s="73">
        <f>H253*100</f>
        <v>23.93011851246424</v>
      </c>
      <c r="I254" s="115"/>
      <c r="J254" s="73">
        <f>J253*100</f>
        <v>12.290308686288586</v>
      </c>
      <c r="K254" s="115"/>
      <c r="L254" s="73">
        <f>L253*100</f>
        <v>0</v>
      </c>
      <c r="M254" s="115"/>
      <c r="N254" s="73"/>
      <c r="O254" s="115"/>
    </row>
    <row r="255" spans="3:17">
      <c r="C255">
        <v>2</v>
      </c>
      <c r="D255" s="75">
        <f>D254/$C255</f>
        <v>17.487534818941501</v>
      </c>
      <c r="E255" s="115"/>
      <c r="F255" s="75">
        <f>F$254/$C255</f>
        <v>10.892616992276238</v>
      </c>
      <c r="G255" s="115"/>
      <c r="H255" s="75">
        <f>H$254/$C255</f>
        <v>11.96505925623212</v>
      </c>
      <c r="I255" s="115"/>
      <c r="J255" s="75">
        <f>J$254/$C255</f>
        <v>6.1451543431442932</v>
      </c>
      <c r="K255" s="115"/>
      <c r="L255" s="75">
        <f>L$254/$C255</f>
        <v>0</v>
      </c>
      <c r="M255" s="115"/>
      <c r="N255" s="75"/>
      <c r="O255" s="115"/>
    </row>
    <row r="256" spans="3:17">
      <c r="C256">
        <v>3</v>
      </c>
      <c r="D256" s="75">
        <f>D$254/$C256</f>
        <v>11.658356545961</v>
      </c>
      <c r="E256" s="115"/>
      <c r="F256" s="75">
        <f>F$254/$C256</f>
        <v>7.2617446615174925</v>
      </c>
      <c r="G256" s="115"/>
      <c r="H256" s="75">
        <f>H$254/$C256</f>
        <v>7.9767061708214131</v>
      </c>
      <c r="I256" s="115"/>
      <c r="J256" s="75">
        <f>J$254/$C256</f>
        <v>4.0967695620961955</v>
      </c>
      <c r="K256" s="115"/>
      <c r="L256" s="75">
        <f>L$254/$C256</f>
        <v>0</v>
      </c>
      <c r="M256" s="115"/>
      <c r="N256" s="75"/>
      <c r="O256" s="115"/>
    </row>
    <row r="257" spans="3:17">
      <c r="C257">
        <v>4</v>
      </c>
      <c r="D257" s="75">
        <f>D$254/$C257</f>
        <v>8.7437674094707507</v>
      </c>
      <c r="E257" s="115"/>
      <c r="F257" s="75">
        <f>F$254/$C257</f>
        <v>5.4463084961381192</v>
      </c>
      <c r="G257" s="115"/>
      <c r="H257" s="75">
        <f>H$254/$C257</f>
        <v>5.98252962811606</v>
      </c>
      <c r="I257" s="115"/>
      <c r="J257" s="75">
        <f>J$254/$C257</f>
        <v>3.0725771715721466</v>
      </c>
      <c r="K257" s="115"/>
      <c r="L257" s="75">
        <f>L$254/$C257</f>
        <v>0</v>
      </c>
      <c r="M257" s="115"/>
      <c r="N257" s="75"/>
      <c r="O257" s="115"/>
    </row>
    <row r="258" spans="3:17">
      <c r="C258" s="7">
        <v>5</v>
      </c>
      <c r="D258" s="75">
        <f>D$254/$C258</f>
        <v>6.9950139275766006</v>
      </c>
      <c r="E258" s="115"/>
      <c r="F258" s="75">
        <f>F$254/$C258</f>
        <v>4.3570467969104953</v>
      </c>
      <c r="G258" s="115"/>
      <c r="H258" s="75">
        <f>H$254/$C258</f>
        <v>4.786023702492848</v>
      </c>
      <c r="I258" s="115"/>
      <c r="J258" s="75">
        <f>J$254/$C258</f>
        <v>2.4580617372577174</v>
      </c>
      <c r="K258" s="115"/>
      <c r="L258" s="75">
        <f>L$254/$C258</f>
        <v>0</v>
      </c>
      <c r="M258" s="115"/>
      <c r="N258" s="75"/>
      <c r="O258" s="115"/>
    </row>
    <row r="259" spans="3:17">
      <c r="D259" s="76">
        <f>COUNTIF(D254:D258,"&gt;="&amp;$C253)</f>
        <v>2</v>
      </c>
      <c r="E259" s="115"/>
      <c r="F259" s="76">
        <f>COUNTIF(F254:F258,"&gt;="&amp;$C253)</f>
        <v>1</v>
      </c>
      <c r="G259" s="115"/>
      <c r="H259" s="76">
        <f>COUNTIF(H254:H258,"&gt;="&amp;$C253)</f>
        <v>1</v>
      </c>
      <c r="I259" s="115"/>
      <c r="J259" s="76">
        <f>COUNTIF(J254:J258,"&gt;="&amp;$C253)</f>
        <v>0</v>
      </c>
      <c r="K259" s="115"/>
      <c r="L259" s="76">
        <f>COUNTIF(L254:L258,"&gt;="&amp;$C253)</f>
        <v>0</v>
      </c>
      <c r="M259" s="115"/>
    </row>
    <row r="260" spans="3:17" ht="16.5" thickBot="1"/>
    <row r="261" spans="3:17" ht="17.25" thickTop="1" thickBot="1">
      <c r="C261" s="15" t="s">
        <v>22</v>
      </c>
      <c r="D261" s="31" t="s">
        <v>54</v>
      </c>
      <c r="E261" s="86"/>
      <c r="F261" s="33" t="s">
        <v>52</v>
      </c>
      <c r="G261" s="91"/>
      <c r="H261" s="40" t="s">
        <v>50</v>
      </c>
      <c r="I261" s="93"/>
      <c r="J261" s="34" t="s">
        <v>48</v>
      </c>
      <c r="K261" s="98"/>
      <c r="L261" s="32" t="s">
        <v>70</v>
      </c>
      <c r="M261" s="101"/>
      <c r="N261" s="45" t="s">
        <v>73</v>
      </c>
      <c r="O261" s="104"/>
      <c r="P261" s="47" t="s">
        <v>74</v>
      </c>
      <c r="Q261" s="117"/>
    </row>
    <row r="262" spans="3:17">
      <c r="C262" s="56">
        <f>LARGE(D263:P266,4)</f>
        <v>12.139999999999999</v>
      </c>
      <c r="D262" s="28">
        <f>D37</f>
        <v>0.11056128133704735</v>
      </c>
      <c r="E262" s="87"/>
      <c r="F262" s="43">
        <f t="shared" ref="F262:P262" si="89">F37</f>
        <v>0.10707996365288507</v>
      </c>
      <c r="G262" s="92"/>
      <c r="H262" s="41">
        <f t="shared" si="89"/>
        <v>0.16424519820187986</v>
      </c>
      <c r="I262" s="95"/>
      <c r="J262" s="36">
        <f t="shared" si="89"/>
        <v>8.5188801148600141E-2</v>
      </c>
      <c r="K262" s="100"/>
      <c r="L262" s="21">
        <f t="shared" si="89"/>
        <v>0</v>
      </c>
      <c r="M262" s="103"/>
      <c r="N262" s="46">
        <f>N37</f>
        <v>0.24279999999999999</v>
      </c>
      <c r="O262" s="106"/>
      <c r="P262" s="39">
        <f t="shared" si="89"/>
        <v>0.22259999999999999</v>
      </c>
      <c r="Q262" s="107"/>
    </row>
    <row r="263" spans="3:17">
      <c r="C263">
        <v>1</v>
      </c>
      <c r="D263" s="73">
        <f>D262*100</f>
        <v>11.056128133704735</v>
      </c>
      <c r="E263" s="115"/>
      <c r="F263" s="73">
        <f>F262*100</f>
        <v>10.707996365288507</v>
      </c>
      <c r="G263" s="115"/>
      <c r="H263" s="73">
        <f>H262*100</f>
        <v>16.424519820187985</v>
      </c>
      <c r="I263" s="115"/>
      <c r="J263" s="73">
        <f>J262*100</f>
        <v>8.5188801148600142</v>
      </c>
      <c r="K263" s="115"/>
      <c r="L263" s="73">
        <f>L262*100</f>
        <v>0</v>
      </c>
      <c r="M263" s="115"/>
      <c r="N263" s="73">
        <f>N262*100</f>
        <v>24.279999999999998</v>
      </c>
      <c r="O263" s="115"/>
      <c r="P263" s="73">
        <f>P262*100</f>
        <v>22.259999999999998</v>
      </c>
      <c r="Q263" s="115"/>
    </row>
    <row r="264" spans="3:17">
      <c r="C264">
        <v>2</v>
      </c>
      <c r="D264" s="75">
        <f>D$263/$C264</f>
        <v>5.5280640668523677</v>
      </c>
      <c r="E264" s="115"/>
      <c r="F264" s="75">
        <f>F$263/$C264</f>
        <v>5.3539981826442533</v>
      </c>
      <c r="G264" s="115"/>
      <c r="H264" s="75">
        <f>H$263/$C264</f>
        <v>8.2122599100939926</v>
      </c>
      <c r="I264" s="115"/>
      <c r="J264" s="75">
        <f>J$263/$C264</f>
        <v>4.2594400574300071</v>
      </c>
      <c r="K264" s="115"/>
      <c r="L264" s="75">
        <f>L$263/$C264</f>
        <v>0</v>
      </c>
      <c r="M264" s="115"/>
      <c r="N264" s="75">
        <f>N$263/$C264</f>
        <v>12.139999999999999</v>
      </c>
      <c r="O264" s="115"/>
      <c r="P264" s="75">
        <f>P$263/$C264</f>
        <v>11.129999999999999</v>
      </c>
      <c r="Q264" s="115"/>
    </row>
    <row r="265" spans="3:17">
      <c r="C265">
        <v>3</v>
      </c>
      <c r="D265" s="75">
        <f>D$263/$C265</f>
        <v>3.6853760445682453</v>
      </c>
      <c r="E265" s="115"/>
      <c r="F265" s="75">
        <f>F$263/$C265</f>
        <v>3.5693321217628355</v>
      </c>
      <c r="G265" s="115"/>
      <c r="H265" s="75">
        <f>H$263/$C265</f>
        <v>5.4748399400626617</v>
      </c>
      <c r="I265" s="115"/>
      <c r="J265" s="75">
        <f>J$263/$C265</f>
        <v>2.8396267049533379</v>
      </c>
      <c r="K265" s="115"/>
      <c r="L265" s="75">
        <f>L$263/$C265</f>
        <v>0</v>
      </c>
      <c r="M265" s="115"/>
      <c r="N265" s="75">
        <f>N$263/$C265</f>
        <v>8.0933333333333319</v>
      </c>
      <c r="O265" s="115"/>
      <c r="P265" s="75">
        <f>P$263/$C265</f>
        <v>7.419999999999999</v>
      </c>
      <c r="Q265" s="115"/>
    </row>
    <row r="266" spans="3:17">
      <c r="C266">
        <v>4</v>
      </c>
      <c r="D266" s="75">
        <f>D$263/$C266</f>
        <v>2.7640320334261839</v>
      </c>
      <c r="E266" s="115"/>
      <c r="F266" s="75">
        <f>F$263/$C266</f>
        <v>2.6769990913221267</v>
      </c>
      <c r="G266" s="115"/>
      <c r="H266" s="75">
        <f>H$263/$C266</f>
        <v>4.1061299550469963</v>
      </c>
      <c r="I266" s="115"/>
      <c r="J266" s="75">
        <f>J$263/$C266</f>
        <v>2.1297200287150035</v>
      </c>
      <c r="K266" s="115"/>
      <c r="L266" s="75">
        <f>L$263/$C266</f>
        <v>0</v>
      </c>
      <c r="M266" s="115"/>
      <c r="N266" s="75">
        <f>N$263/$C266</f>
        <v>6.0699999999999994</v>
      </c>
      <c r="O266" s="115"/>
      <c r="P266" s="75">
        <f>P$263/$C266</f>
        <v>5.5649999999999995</v>
      </c>
      <c r="Q266" s="115"/>
    </row>
    <row r="267" spans="3:17">
      <c r="D267" s="76">
        <f>COUNTIF(D263:D266,"&gt;="&amp;$C262)</f>
        <v>0</v>
      </c>
      <c r="E267" s="115"/>
      <c r="F267" s="76">
        <f>COUNTIF(F263:F266,"&gt;="&amp;$C262)</f>
        <v>0</v>
      </c>
      <c r="G267" s="115"/>
      <c r="H267" s="76">
        <f>COUNTIF(H263:H266,"&gt;="&amp;$C262)</f>
        <v>1</v>
      </c>
      <c r="I267" s="115"/>
      <c r="J267" s="76">
        <f>COUNTIF(J263:J266,"&gt;="&amp;$C262)</f>
        <v>0</v>
      </c>
      <c r="K267" s="115"/>
      <c r="L267" s="76">
        <f>COUNTIF(L263:L266,"&gt;="&amp;$C262)</f>
        <v>0</v>
      </c>
      <c r="M267" s="115"/>
      <c r="N267" s="76">
        <f>COUNTIF(N263:N266,"&gt;="&amp;$C262)</f>
        <v>2</v>
      </c>
      <c r="O267" s="115"/>
      <c r="P267" s="76">
        <f>COUNTIF(P263:P266,"&gt;="&amp;$C262)</f>
        <v>1</v>
      </c>
      <c r="Q267" s="115"/>
    </row>
    <row r="268" spans="3:17" ht="16.5" thickBot="1"/>
    <row r="269" spans="3:17" ht="17.25" thickTop="1" thickBot="1">
      <c r="C269" s="15" t="s">
        <v>21</v>
      </c>
      <c r="D269" s="31" t="s">
        <v>54</v>
      </c>
      <c r="E269" s="86"/>
      <c r="F269" s="33" t="s">
        <v>52</v>
      </c>
      <c r="G269" s="91"/>
      <c r="H269" s="40" t="s">
        <v>50</v>
      </c>
      <c r="I269" s="93"/>
      <c r="J269" s="34" t="s">
        <v>48</v>
      </c>
      <c r="K269" s="98"/>
      <c r="L269" s="32" t="s">
        <v>70</v>
      </c>
      <c r="M269" s="101"/>
      <c r="N269" s="45" t="s">
        <v>73</v>
      </c>
      <c r="O269" s="104"/>
    </row>
    <row r="270" spans="3:17">
      <c r="C270" s="56">
        <f>LARGE(D271:P274,4)</f>
        <v>20.591640163562019</v>
      </c>
      <c r="D270" s="28">
        <f>D38</f>
        <v>0.41740320334261827</v>
      </c>
      <c r="E270" s="87"/>
      <c r="F270" s="43">
        <f t="shared" ref="F270:N270" si="90">F38</f>
        <v>0.20591640163562019</v>
      </c>
      <c r="G270" s="92"/>
      <c r="H270" s="41">
        <f t="shared" si="90"/>
        <v>0.20621659174499385</v>
      </c>
      <c r="I270" s="95"/>
      <c r="J270" s="36">
        <f t="shared" si="90"/>
        <v>7.2017229002153627E-2</v>
      </c>
      <c r="K270" s="100"/>
      <c r="L270" s="21">
        <f t="shared" si="90"/>
        <v>0</v>
      </c>
      <c r="M270" s="103"/>
      <c r="N270" s="46">
        <f t="shared" si="90"/>
        <v>3.5700000000000003E-2</v>
      </c>
      <c r="O270" s="106"/>
    </row>
    <row r="271" spans="3:17">
      <c r="C271">
        <v>1</v>
      </c>
      <c r="D271" s="73">
        <f>D270*100</f>
        <v>41.740320334261824</v>
      </c>
      <c r="E271" s="115"/>
      <c r="F271" s="73">
        <f>F270*100</f>
        <v>20.591640163562019</v>
      </c>
      <c r="G271" s="115"/>
      <c r="H271" s="73">
        <f>H270*100</f>
        <v>20.621659174499385</v>
      </c>
      <c r="I271" s="115"/>
      <c r="J271" s="73">
        <f>J270*100</f>
        <v>7.2017229002153629</v>
      </c>
      <c r="K271" s="115"/>
      <c r="L271" s="73">
        <f>L270*100</f>
        <v>0</v>
      </c>
      <c r="M271" s="115"/>
      <c r="N271" s="73">
        <f>N270*100</f>
        <v>3.5700000000000003</v>
      </c>
      <c r="O271" s="115"/>
    </row>
    <row r="272" spans="3:17">
      <c r="C272">
        <v>2</v>
      </c>
      <c r="D272" s="75">
        <f>D$271/$C272</f>
        <v>20.870160167130912</v>
      </c>
      <c r="E272" s="115"/>
      <c r="F272" s="75">
        <f>F$271/$C272</f>
        <v>10.295820081781009</v>
      </c>
      <c r="G272" s="115"/>
      <c r="H272" s="75">
        <f>H$271/$C272</f>
        <v>10.310829587249692</v>
      </c>
      <c r="I272" s="115"/>
      <c r="J272" s="75">
        <f>J$271/$C272</f>
        <v>3.6008614501076814</v>
      </c>
      <c r="K272" s="115"/>
      <c r="L272" s="75">
        <f>L$271/$C272</f>
        <v>0</v>
      </c>
      <c r="M272" s="115"/>
      <c r="N272" s="75">
        <f>N$271/$C272</f>
        <v>1.7850000000000001</v>
      </c>
      <c r="O272" s="115"/>
    </row>
    <row r="273" spans="3:15">
      <c r="C273">
        <v>3</v>
      </c>
      <c r="D273" s="75">
        <f>D$271/$C273</f>
        <v>13.913440111420607</v>
      </c>
      <c r="E273" s="115"/>
      <c r="F273" s="75">
        <f>F$271/$C273</f>
        <v>6.8638800545206733</v>
      </c>
      <c r="G273" s="115"/>
      <c r="H273" s="75">
        <f>H$271/$C273</f>
        <v>6.873886391499795</v>
      </c>
      <c r="I273" s="115"/>
      <c r="J273" s="75">
        <f>J$271/$C273</f>
        <v>2.4005743000717876</v>
      </c>
      <c r="K273" s="115"/>
      <c r="L273" s="75">
        <f>L$271/$C273</f>
        <v>0</v>
      </c>
      <c r="M273" s="115"/>
      <c r="N273" s="75">
        <f>N$271/$C273</f>
        <v>1.1900000000000002</v>
      </c>
      <c r="O273" s="115"/>
    </row>
    <row r="274" spans="3:15">
      <c r="C274">
        <v>4</v>
      </c>
      <c r="D274" s="75">
        <f>D$271/$C274</f>
        <v>10.435080083565456</v>
      </c>
      <c r="E274" s="115"/>
      <c r="F274" s="75">
        <f>F$271/$C274</f>
        <v>5.1479100408905047</v>
      </c>
      <c r="G274" s="115"/>
      <c r="H274" s="75">
        <f>H$271/$C274</f>
        <v>5.1554147936248462</v>
      </c>
      <c r="I274" s="115"/>
      <c r="J274" s="75">
        <f>J$271/$C274</f>
        <v>1.8004307250538407</v>
      </c>
      <c r="K274" s="115"/>
      <c r="L274" s="75">
        <f>L$271/$C274</f>
        <v>0</v>
      </c>
      <c r="M274" s="115"/>
      <c r="N274" s="75">
        <f>N$271/$C274</f>
        <v>0.89250000000000007</v>
      </c>
      <c r="O274" s="115"/>
    </row>
    <row r="275" spans="3:15">
      <c r="D275" s="76">
        <f>COUNTIF(D271:D274,"&gt;="&amp;$C270)</f>
        <v>2</v>
      </c>
      <c r="E275" s="115"/>
      <c r="F275" s="76">
        <f>COUNTIF(F271:F274,"&gt;="&amp;$C270)</f>
        <v>1</v>
      </c>
      <c r="G275" s="115"/>
      <c r="H275" s="76">
        <f>COUNTIF(H271:H274,"&gt;="&amp;$C270)</f>
        <v>1</v>
      </c>
      <c r="I275" s="115"/>
      <c r="J275" s="76">
        <f>COUNTIF(J271:J274,"&gt;="&amp;$C270)</f>
        <v>0</v>
      </c>
      <c r="K275" s="115"/>
      <c r="L275" s="76">
        <f>COUNTIF(L271:L274,"&gt;="&amp;$C270)</f>
        <v>0</v>
      </c>
      <c r="M275" s="115"/>
      <c r="N275" s="76">
        <f>COUNTIF(N271:N274,"&gt;="&amp;$C270)</f>
        <v>0</v>
      </c>
      <c r="O275" s="115"/>
    </row>
    <row r="276" spans="3:15" ht="16.5" thickBot="1"/>
    <row r="277" spans="3:15" ht="17.25" thickTop="1" thickBot="1">
      <c r="C277" s="15" t="s">
        <v>20</v>
      </c>
      <c r="D277" s="31" t="s">
        <v>54</v>
      </c>
      <c r="E277" s="86"/>
      <c r="F277" s="33" t="s">
        <v>52</v>
      </c>
      <c r="G277" s="91"/>
      <c r="H277" s="40" t="s">
        <v>50</v>
      </c>
      <c r="I277" s="93"/>
      <c r="J277" s="34" t="s">
        <v>48</v>
      </c>
      <c r="K277" s="98"/>
      <c r="L277" s="32" t="s">
        <v>70</v>
      </c>
      <c r="M277" s="101"/>
    </row>
    <row r="278" spans="3:15">
      <c r="C278" s="56">
        <f>LARGE(D279:L314,36)</f>
        <v>2.5424230040494851</v>
      </c>
      <c r="D278" s="28">
        <f>D39</f>
        <v>0.32854178272980494</v>
      </c>
      <c r="E278" s="87"/>
      <c r="F278" s="43">
        <f t="shared" ref="F278:L278" si="91">F39</f>
        <v>0.15344979554747842</v>
      </c>
      <c r="G278" s="92"/>
      <c r="H278" s="41">
        <f t="shared" si="91"/>
        <v>0.27966653044544337</v>
      </c>
      <c r="I278" s="95"/>
      <c r="J278" s="36">
        <f t="shared" si="91"/>
        <v>0.1781478822684853</v>
      </c>
      <c r="K278" s="100"/>
      <c r="L278" s="21">
        <f t="shared" si="91"/>
        <v>0</v>
      </c>
      <c r="M278" s="103"/>
    </row>
    <row r="279" spans="3:15">
      <c r="C279">
        <v>1</v>
      </c>
      <c r="D279" s="73">
        <f>D278*100</f>
        <v>32.854178272980491</v>
      </c>
      <c r="E279" s="115"/>
      <c r="F279" s="73">
        <f t="shared" ref="F279:L279" si="92">F278*100</f>
        <v>15.344979554747843</v>
      </c>
      <c r="G279" s="115"/>
      <c r="H279" s="73">
        <f t="shared" si="92"/>
        <v>27.966653044544337</v>
      </c>
      <c r="I279" s="115"/>
      <c r="J279" s="73">
        <f t="shared" si="92"/>
        <v>17.814788226848531</v>
      </c>
      <c r="K279" s="115"/>
      <c r="L279" s="73">
        <f t="shared" si="92"/>
        <v>0</v>
      </c>
      <c r="M279" s="115"/>
      <c r="N279" s="73"/>
      <c r="O279" s="115"/>
    </row>
    <row r="280" spans="3:15">
      <c r="C280">
        <v>2</v>
      </c>
      <c r="D280" s="75">
        <f t="shared" ref="D280:D314" si="93">D$279/$C280</f>
        <v>16.427089136490245</v>
      </c>
      <c r="E280" s="115"/>
      <c r="F280" s="75">
        <f t="shared" ref="F280:F314" si="94">F$279/$C280</f>
        <v>7.6724897773739213</v>
      </c>
      <c r="G280" s="115"/>
      <c r="H280" s="75">
        <f t="shared" ref="H280:H314" si="95">H$279/$C280</f>
        <v>13.983326522272169</v>
      </c>
      <c r="I280" s="115"/>
      <c r="J280" s="75">
        <f t="shared" ref="J280:J314" si="96">J$279/$C280</f>
        <v>8.9073941134242656</v>
      </c>
      <c r="K280" s="115"/>
      <c r="L280" s="75">
        <f t="shared" ref="L280:L314" si="97">L$279/$C280</f>
        <v>0</v>
      </c>
      <c r="M280" s="115"/>
      <c r="N280" s="75"/>
      <c r="O280" s="115"/>
    </row>
    <row r="281" spans="3:15">
      <c r="C281">
        <v>3</v>
      </c>
      <c r="D281" s="75">
        <f t="shared" si="93"/>
        <v>10.951392757660164</v>
      </c>
      <c r="E281" s="115"/>
      <c r="F281" s="75">
        <f t="shared" si="94"/>
        <v>5.1149931849159476</v>
      </c>
      <c r="G281" s="115"/>
      <c r="H281" s="75">
        <f t="shared" si="95"/>
        <v>9.322217681514779</v>
      </c>
      <c r="I281" s="115"/>
      <c r="J281" s="75">
        <f t="shared" si="96"/>
        <v>5.938262742282844</v>
      </c>
      <c r="K281" s="115"/>
      <c r="L281" s="75">
        <f t="shared" si="97"/>
        <v>0</v>
      </c>
      <c r="M281" s="115"/>
      <c r="N281" s="75"/>
      <c r="O281" s="115"/>
    </row>
    <row r="282" spans="3:15">
      <c r="C282">
        <v>4</v>
      </c>
      <c r="D282" s="75">
        <f t="shared" si="93"/>
        <v>8.2135445682451227</v>
      </c>
      <c r="E282" s="115"/>
      <c r="F282" s="75">
        <f t="shared" si="94"/>
        <v>3.8362448886869607</v>
      </c>
      <c r="G282" s="115"/>
      <c r="H282" s="75">
        <f t="shared" si="95"/>
        <v>6.9916632611360843</v>
      </c>
      <c r="I282" s="115"/>
      <c r="J282" s="75">
        <f t="shared" si="96"/>
        <v>4.4536970567121328</v>
      </c>
      <c r="K282" s="115"/>
      <c r="L282" s="75">
        <f t="shared" si="97"/>
        <v>0</v>
      </c>
      <c r="M282" s="115"/>
      <c r="N282" s="75"/>
      <c r="O282" s="115"/>
    </row>
    <row r="283" spans="3:15">
      <c r="C283">
        <v>5</v>
      </c>
      <c r="D283" s="75">
        <f t="shared" si="93"/>
        <v>6.570835654596098</v>
      </c>
      <c r="E283" s="115"/>
      <c r="F283" s="75">
        <f t="shared" si="94"/>
        <v>3.0689959109495684</v>
      </c>
      <c r="G283" s="115"/>
      <c r="H283" s="75">
        <f t="shared" si="95"/>
        <v>5.5933306089088672</v>
      </c>
      <c r="I283" s="115"/>
      <c r="J283" s="75">
        <f t="shared" si="96"/>
        <v>3.5629576453697061</v>
      </c>
      <c r="K283" s="115"/>
      <c r="L283" s="75">
        <f t="shared" si="97"/>
        <v>0</v>
      </c>
      <c r="M283" s="115"/>
    </row>
    <row r="284" spans="3:15">
      <c r="C284">
        <v>6</v>
      </c>
      <c r="D284" s="75">
        <f t="shared" si="93"/>
        <v>5.4756963788300821</v>
      </c>
      <c r="E284" s="115"/>
      <c r="F284" s="75">
        <f t="shared" si="94"/>
        <v>2.5574965924579738</v>
      </c>
      <c r="G284" s="115"/>
      <c r="H284" s="75">
        <f t="shared" si="95"/>
        <v>4.6611088407573895</v>
      </c>
      <c r="I284" s="115"/>
      <c r="J284" s="75">
        <f t="shared" si="96"/>
        <v>2.969131371141422</v>
      </c>
      <c r="K284" s="115"/>
      <c r="L284" s="75">
        <f t="shared" si="97"/>
        <v>0</v>
      </c>
      <c r="M284" s="115"/>
    </row>
    <row r="285" spans="3:15">
      <c r="C285">
        <v>7</v>
      </c>
      <c r="D285" s="75">
        <f t="shared" si="93"/>
        <v>4.6934540389972126</v>
      </c>
      <c r="E285" s="115"/>
      <c r="F285" s="75">
        <f t="shared" si="94"/>
        <v>2.1921399363925489</v>
      </c>
      <c r="G285" s="115"/>
      <c r="H285" s="75">
        <f t="shared" si="95"/>
        <v>3.9952361492206196</v>
      </c>
      <c r="I285" s="115"/>
      <c r="J285" s="75">
        <f t="shared" si="96"/>
        <v>2.5449697466926473</v>
      </c>
      <c r="K285" s="115"/>
      <c r="L285" s="75">
        <f t="shared" si="97"/>
        <v>0</v>
      </c>
      <c r="M285" s="115"/>
    </row>
    <row r="286" spans="3:15">
      <c r="C286">
        <v>8</v>
      </c>
      <c r="D286" s="75">
        <f t="shared" si="93"/>
        <v>4.1067722841225613</v>
      </c>
      <c r="E286" s="115"/>
      <c r="F286" s="75">
        <f t="shared" si="94"/>
        <v>1.9181224443434803</v>
      </c>
      <c r="G286" s="115"/>
      <c r="H286" s="75">
        <f t="shared" si="95"/>
        <v>3.4958316305680421</v>
      </c>
      <c r="I286" s="115"/>
      <c r="J286" s="75">
        <f t="shared" si="96"/>
        <v>2.2268485283560664</v>
      </c>
      <c r="K286" s="115"/>
      <c r="L286" s="75">
        <f t="shared" si="97"/>
        <v>0</v>
      </c>
      <c r="M286" s="115"/>
    </row>
    <row r="287" spans="3:15">
      <c r="C287">
        <v>9</v>
      </c>
      <c r="D287" s="75">
        <f t="shared" si="93"/>
        <v>3.6504642525533879</v>
      </c>
      <c r="E287" s="115"/>
      <c r="F287" s="75">
        <f t="shared" si="94"/>
        <v>1.7049977283053159</v>
      </c>
      <c r="G287" s="115"/>
      <c r="H287" s="75">
        <f t="shared" si="95"/>
        <v>3.1074058938382598</v>
      </c>
      <c r="I287" s="115"/>
      <c r="J287" s="75">
        <f t="shared" si="96"/>
        <v>1.9794209140942813</v>
      </c>
      <c r="K287" s="115"/>
      <c r="L287" s="75">
        <f t="shared" si="97"/>
        <v>0</v>
      </c>
      <c r="M287" s="115"/>
    </row>
    <row r="288" spans="3:15">
      <c r="C288">
        <v>10</v>
      </c>
      <c r="D288" s="75">
        <f t="shared" si="93"/>
        <v>3.285417827298049</v>
      </c>
      <c r="E288" s="115"/>
      <c r="F288" s="75">
        <f t="shared" si="94"/>
        <v>1.5344979554747842</v>
      </c>
      <c r="G288" s="115"/>
      <c r="H288" s="75">
        <f t="shared" si="95"/>
        <v>2.7966653044544336</v>
      </c>
      <c r="I288" s="115"/>
      <c r="J288" s="75">
        <f t="shared" si="96"/>
        <v>1.781478822684853</v>
      </c>
      <c r="K288" s="115"/>
      <c r="L288" s="75">
        <f t="shared" si="97"/>
        <v>0</v>
      </c>
      <c r="M288" s="115"/>
    </row>
    <row r="289" spans="3:13">
      <c r="C289">
        <v>11</v>
      </c>
      <c r="D289" s="75">
        <f t="shared" si="93"/>
        <v>2.9867434793618628</v>
      </c>
      <c r="E289" s="115"/>
      <c r="F289" s="75">
        <f t="shared" si="94"/>
        <v>1.3949981413407129</v>
      </c>
      <c r="G289" s="115"/>
      <c r="H289" s="75">
        <f t="shared" si="95"/>
        <v>2.5424230040494851</v>
      </c>
      <c r="I289" s="115"/>
      <c r="J289" s="75">
        <f t="shared" si="96"/>
        <v>1.6195262024407755</v>
      </c>
      <c r="K289" s="115"/>
      <c r="L289" s="75">
        <f t="shared" si="97"/>
        <v>0</v>
      </c>
      <c r="M289" s="115"/>
    </row>
    <row r="290" spans="3:13">
      <c r="C290">
        <v>12</v>
      </c>
      <c r="D290" s="75">
        <f t="shared" si="93"/>
        <v>2.737848189415041</v>
      </c>
      <c r="E290" s="115"/>
      <c r="F290" s="75">
        <f t="shared" si="94"/>
        <v>1.2787482962289869</v>
      </c>
      <c r="G290" s="115"/>
      <c r="H290" s="75">
        <f t="shared" si="95"/>
        <v>2.3305544203786948</v>
      </c>
      <c r="I290" s="115"/>
      <c r="J290" s="75">
        <f t="shared" si="96"/>
        <v>1.484565685570711</v>
      </c>
      <c r="K290" s="115"/>
      <c r="L290" s="75">
        <f t="shared" si="97"/>
        <v>0</v>
      </c>
      <c r="M290" s="115"/>
    </row>
    <row r="291" spans="3:13">
      <c r="C291">
        <v>13</v>
      </c>
      <c r="D291" s="75">
        <f t="shared" si="93"/>
        <v>2.5272444825369607</v>
      </c>
      <c r="E291" s="115"/>
      <c r="F291" s="75">
        <f t="shared" si="94"/>
        <v>1.1803830426729109</v>
      </c>
      <c r="G291" s="115"/>
      <c r="H291" s="75">
        <f t="shared" si="95"/>
        <v>2.1512810034264875</v>
      </c>
      <c r="I291" s="115"/>
      <c r="J291" s="75">
        <f t="shared" si="96"/>
        <v>1.3703683251421948</v>
      </c>
      <c r="K291" s="115"/>
      <c r="L291" s="75">
        <f t="shared" si="97"/>
        <v>0</v>
      </c>
      <c r="M291" s="115"/>
    </row>
    <row r="292" spans="3:13">
      <c r="C292">
        <v>14</v>
      </c>
      <c r="D292" s="75">
        <f t="shared" si="93"/>
        <v>2.3467270194986063</v>
      </c>
      <c r="E292" s="115"/>
      <c r="F292" s="75">
        <f t="shared" si="94"/>
        <v>1.0960699681962744</v>
      </c>
      <c r="G292" s="115"/>
      <c r="H292" s="75">
        <f t="shared" si="95"/>
        <v>1.9976180746103098</v>
      </c>
      <c r="I292" s="115"/>
      <c r="J292" s="75">
        <f t="shared" si="96"/>
        <v>1.2724848733463237</v>
      </c>
      <c r="K292" s="115"/>
      <c r="L292" s="75">
        <f t="shared" si="97"/>
        <v>0</v>
      </c>
      <c r="M292" s="115"/>
    </row>
    <row r="293" spans="3:13">
      <c r="C293">
        <v>15</v>
      </c>
      <c r="D293" s="75">
        <f t="shared" si="93"/>
        <v>2.1902785515320327</v>
      </c>
      <c r="E293" s="115"/>
      <c r="F293" s="75">
        <f t="shared" si="94"/>
        <v>1.0229986369831896</v>
      </c>
      <c r="G293" s="115"/>
      <c r="H293" s="75">
        <f t="shared" si="95"/>
        <v>1.8644435363029559</v>
      </c>
      <c r="I293" s="115"/>
      <c r="J293" s="75">
        <f t="shared" si="96"/>
        <v>1.1876525484565688</v>
      </c>
      <c r="K293" s="115"/>
      <c r="L293" s="75">
        <f t="shared" si="97"/>
        <v>0</v>
      </c>
      <c r="M293" s="115"/>
    </row>
    <row r="294" spans="3:13">
      <c r="C294">
        <v>16</v>
      </c>
      <c r="D294" s="75">
        <f t="shared" si="93"/>
        <v>2.0533861420612807</v>
      </c>
      <c r="E294" s="115"/>
      <c r="F294" s="75">
        <f t="shared" si="94"/>
        <v>0.95906122217174017</v>
      </c>
      <c r="G294" s="115"/>
      <c r="H294" s="75">
        <f t="shared" si="95"/>
        <v>1.7479158152840211</v>
      </c>
      <c r="I294" s="115"/>
      <c r="J294" s="75">
        <f t="shared" si="96"/>
        <v>1.1134242641780332</v>
      </c>
      <c r="K294" s="115"/>
      <c r="L294" s="75">
        <f t="shared" si="97"/>
        <v>0</v>
      </c>
      <c r="M294" s="115"/>
    </row>
    <row r="295" spans="3:13">
      <c r="C295">
        <v>17</v>
      </c>
      <c r="D295" s="75">
        <f t="shared" si="93"/>
        <v>1.9325987219400289</v>
      </c>
      <c r="E295" s="115"/>
      <c r="F295" s="75">
        <f t="shared" si="94"/>
        <v>0.90264585616163784</v>
      </c>
      <c r="G295" s="115"/>
      <c r="H295" s="75">
        <f t="shared" si="95"/>
        <v>1.6450972379143727</v>
      </c>
      <c r="I295" s="115"/>
      <c r="J295" s="75">
        <f t="shared" si="96"/>
        <v>1.0479287192263842</v>
      </c>
      <c r="K295" s="115"/>
      <c r="L295" s="75">
        <f t="shared" si="97"/>
        <v>0</v>
      </c>
      <c r="M295" s="115"/>
    </row>
    <row r="296" spans="3:13">
      <c r="C296">
        <v>18</v>
      </c>
      <c r="D296" s="75">
        <f t="shared" si="93"/>
        <v>1.825232126276694</v>
      </c>
      <c r="E296" s="115"/>
      <c r="F296" s="75">
        <f t="shared" si="94"/>
        <v>0.85249886415265796</v>
      </c>
      <c r="G296" s="115"/>
      <c r="H296" s="75">
        <f t="shared" si="95"/>
        <v>1.5537029469191299</v>
      </c>
      <c r="I296" s="115"/>
      <c r="J296" s="75">
        <f t="shared" si="96"/>
        <v>0.98971045704714067</v>
      </c>
      <c r="K296" s="115"/>
      <c r="L296" s="75">
        <f t="shared" si="97"/>
        <v>0</v>
      </c>
      <c r="M296" s="115"/>
    </row>
    <row r="297" spans="3:13">
      <c r="C297">
        <v>19</v>
      </c>
      <c r="D297" s="75">
        <f t="shared" si="93"/>
        <v>1.7291672775252891</v>
      </c>
      <c r="E297" s="115"/>
      <c r="F297" s="75">
        <f t="shared" si="94"/>
        <v>0.80763050288146543</v>
      </c>
      <c r="G297" s="115"/>
      <c r="H297" s="75">
        <f t="shared" si="95"/>
        <v>1.4719291076075967</v>
      </c>
      <c r="I297" s="115"/>
      <c r="J297" s="75">
        <f t="shared" si="96"/>
        <v>0.93762043299202791</v>
      </c>
      <c r="K297" s="115"/>
      <c r="L297" s="75">
        <f t="shared" si="97"/>
        <v>0</v>
      </c>
      <c r="M297" s="115"/>
    </row>
    <row r="298" spans="3:13">
      <c r="C298">
        <v>20</v>
      </c>
      <c r="D298" s="75">
        <f t="shared" si="93"/>
        <v>1.6427089136490245</v>
      </c>
      <c r="E298" s="115"/>
      <c r="F298" s="75">
        <f t="shared" si="94"/>
        <v>0.76724897773739209</v>
      </c>
      <c r="G298" s="115"/>
      <c r="H298" s="75">
        <f t="shared" si="95"/>
        <v>1.3983326522272168</v>
      </c>
      <c r="I298" s="115"/>
      <c r="J298" s="75">
        <f t="shared" si="96"/>
        <v>0.89073941134242651</v>
      </c>
      <c r="K298" s="115"/>
      <c r="L298" s="75">
        <f t="shared" si="97"/>
        <v>0</v>
      </c>
      <c r="M298" s="115"/>
    </row>
    <row r="299" spans="3:13">
      <c r="C299">
        <v>21</v>
      </c>
      <c r="D299" s="75">
        <f t="shared" si="93"/>
        <v>1.5644846796657377</v>
      </c>
      <c r="E299" s="115"/>
      <c r="F299" s="75">
        <f t="shared" si="94"/>
        <v>0.73071331213084967</v>
      </c>
      <c r="G299" s="115"/>
      <c r="H299" s="75">
        <f t="shared" si="95"/>
        <v>1.33174538307354</v>
      </c>
      <c r="I299" s="115"/>
      <c r="J299" s="75">
        <f t="shared" si="96"/>
        <v>0.84832324889754906</v>
      </c>
      <c r="K299" s="115"/>
      <c r="L299" s="75">
        <f t="shared" si="97"/>
        <v>0</v>
      </c>
      <c r="M299" s="115"/>
    </row>
    <row r="300" spans="3:13">
      <c r="C300">
        <v>22</v>
      </c>
      <c r="D300" s="75">
        <f t="shared" si="93"/>
        <v>1.4933717396809314</v>
      </c>
      <c r="E300" s="115"/>
      <c r="F300" s="75">
        <f t="shared" si="94"/>
        <v>0.69749907067035644</v>
      </c>
      <c r="G300" s="115"/>
      <c r="H300" s="75">
        <f t="shared" si="95"/>
        <v>1.2712115020247425</v>
      </c>
      <c r="I300" s="115"/>
      <c r="J300" s="75">
        <f t="shared" si="96"/>
        <v>0.80976310122038775</v>
      </c>
      <c r="K300" s="115"/>
      <c r="L300" s="75">
        <f t="shared" si="97"/>
        <v>0</v>
      </c>
      <c r="M300" s="115"/>
    </row>
    <row r="301" spans="3:13">
      <c r="C301">
        <v>23</v>
      </c>
      <c r="D301" s="75">
        <f t="shared" si="93"/>
        <v>1.4284425336078475</v>
      </c>
      <c r="E301" s="115"/>
      <c r="F301" s="75">
        <f t="shared" si="94"/>
        <v>0.66717302411947144</v>
      </c>
      <c r="G301" s="115"/>
      <c r="H301" s="75">
        <f t="shared" si="95"/>
        <v>1.2159414367193191</v>
      </c>
      <c r="I301" s="115"/>
      <c r="J301" s="75">
        <f t="shared" si="96"/>
        <v>0.77455600986297957</v>
      </c>
      <c r="K301" s="115"/>
      <c r="L301" s="75">
        <f t="shared" si="97"/>
        <v>0</v>
      </c>
      <c r="M301" s="115"/>
    </row>
    <row r="302" spans="3:13">
      <c r="C302">
        <v>24</v>
      </c>
      <c r="D302" s="75">
        <f t="shared" si="93"/>
        <v>1.3689240947075205</v>
      </c>
      <c r="E302" s="115"/>
      <c r="F302" s="75">
        <f t="shared" si="94"/>
        <v>0.63937414811449345</v>
      </c>
      <c r="G302" s="115"/>
      <c r="H302" s="75">
        <f t="shared" si="95"/>
        <v>1.1652772101893474</v>
      </c>
      <c r="I302" s="115"/>
      <c r="J302" s="75">
        <f t="shared" si="96"/>
        <v>0.7422828427853555</v>
      </c>
      <c r="K302" s="115"/>
      <c r="L302" s="75">
        <f t="shared" si="97"/>
        <v>0</v>
      </c>
      <c r="M302" s="115"/>
    </row>
    <row r="303" spans="3:13">
      <c r="C303">
        <v>25</v>
      </c>
      <c r="D303" s="75">
        <f t="shared" si="93"/>
        <v>1.3141671309192196</v>
      </c>
      <c r="E303" s="115"/>
      <c r="F303" s="75">
        <f t="shared" si="94"/>
        <v>0.61379918218991369</v>
      </c>
      <c r="G303" s="115"/>
      <c r="H303" s="75">
        <f t="shared" si="95"/>
        <v>1.1186661217817735</v>
      </c>
      <c r="I303" s="115"/>
      <c r="J303" s="75">
        <f t="shared" si="96"/>
        <v>0.7125915290739413</v>
      </c>
      <c r="K303" s="115"/>
      <c r="L303" s="75">
        <f t="shared" si="97"/>
        <v>0</v>
      </c>
      <c r="M303" s="115"/>
    </row>
    <row r="304" spans="3:13">
      <c r="C304">
        <v>26</v>
      </c>
      <c r="D304" s="75">
        <f t="shared" si="93"/>
        <v>1.2636222412684803</v>
      </c>
      <c r="E304" s="115"/>
      <c r="F304" s="75">
        <f t="shared" si="94"/>
        <v>0.59019152133645547</v>
      </c>
      <c r="G304" s="115"/>
      <c r="H304" s="75">
        <f t="shared" si="95"/>
        <v>1.0756405017132438</v>
      </c>
      <c r="I304" s="115"/>
      <c r="J304" s="75">
        <f t="shared" si="96"/>
        <v>0.68518416257109738</v>
      </c>
      <c r="K304" s="115"/>
      <c r="L304" s="75">
        <f t="shared" si="97"/>
        <v>0</v>
      </c>
      <c r="M304" s="115"/>
    </row>
    <row r="305" spans="3:15">
      <c r="C305">
        <v>27</v>
      </c>
      <c r="D305" s="75">
        <f t="shared" si="93"/>
        <v>1.216821417517796</v>
      </c>
      <c r="E305" s="115"/>
      <c r="F305" s="75">
        <f t="shared" si="94"/>
        <v>0.5683325761017719</v>
      </c>
      <c r="G305" s="115"/>
      <c r="H305" s="75">
        <f t="shared" si="95"/>
        <v>1.0358019646127532</v>
      </c>
      <c r="I305" s="115"/>
      <c r="J305" s="75">
        <f t="shared" si="96"/>
        <v>0.65980697136476041</v>
      </c>
      <c r="K305" s="115"/>
      <c r="L305" s="75">
        <f t="shared" si="97"/>
        <v>0</v>
      </c>
      <c r="M305" s="115"/>
    </row>
    <row r="306" spans="3:15">
      <c r="C306">
        <v>28</v>
      </c>
      <c r="D306" s="75">
        <f t="shared" si="93"/>
        <v>1.1733635097493031</v>
      </c>
      <c r="E306" s="115"/>
      <c r="F306" s="75">
        <f t="shared" si="94"/>
        <v>0.54803498409813722</v>
      </c>
      <c r="G306" s="115"/>
      <c r="H306" s="75">
        <f t="shared" si="95"/>
        <v>0.99880903730515491</v>
      </c>
      <c r="I306" s="115"/>
      <c r="J306" s="75">
        <f t="shared" si="96"/>
        <v>0.63624243667316183</v>
      </c>
      <c r="K306" s="115"/>
      <c r="L306" s="75">
        <f t="shared" si="97"/>
        <v>0</v>
      </c>
      <c r="M306" s="115"/>
    </row>
    <row r="307" spans="3:15">
      <c r="C307">
        <v>29</v>
      </c>
      <c r="D307" s="75">
        <f t="shared" si="93"/>
        <v>1.1329026990682929</v>
      </c>
      <c r="E307" s="115"/>
      <c r="F307" s="75">
        <f t="shared" si="94"/>
        <v>0.52913722602578772</v>
      </c>
      <c r="G307" s="115"/>
      <c r="H307" s="75">
        <f t="shared" si="95"/>
        <v>0.96436734636359778</v>
      </c>
      <c r="I307" s="115"/>
      <c r="J307" s="75">
        <f t="shared" si="96"/>
        <v>0.61430304230512178</v>
      </c>
      <c r="K307" s="115"/>
      <c r="L307" s="75">
        <f t="shared" si="97"/>
        <v>0</v>
      </c>
      <c r="M307" s="115"/>
    </row>
    <row r="308" spans="3:15">
      <c r="C308">
        <v>30</v>
      </c>
      <c r="D308" s="75">
        <f t="shared" si="93"/>
        <v>1.0951392757660163</v>
      </c>
      <c r="E308" s="115"/>
      <c r="F308" s="75">
        <f t="shared" si="94"/>
        <v>0.5114993184915948</v>
      </c>
      <c r="G308" s="115"/>
      <c r="H308" s="75">
        <f t="shared" si="95"/>
        <v>0.93222176815147795</v>
      </c>
      <c r="I308" s="115"/>
      <c r="J308" s="75">
        <f t="shared" si="96"/>
        <v>0.59382627422828438</v>
      </c>
      <c r="K308" s="115"/>
      <c r="L308" s="75">
        <f t="shared" si="97"/>
        <v>0</v>
      </c>
      <c r="M308" s="115"/>
    </row>
    <row r="309" spans="3:15">
      <c r="C309">
        <v>31</v>
      </c>
      <c r="D309" s="75">
        <f t="shared" si="93"/>
        <v>1.0598122023542094</v>
      </c>
      <c r="E309" s="115"/>
      <c r="F309" s="75">
        <f t="shared" si="94"/>
        <v>0.49499934047573685</v>
      </c>
      <c r="G309" s="115"/>
      <c r="H309" s="75">
        <f t="shared" si="95"/>
        <v>0.9021500982111077</v>
      </c>
      <c r="I309" s="115"/>
      <c r="J309" s="75">
        <f t="shared" si="96"/>
        <v>0.57467058796285586</v>
      </c>
      <c r="K309" s="115"/>
      <c r="L309" s="75">
        <f t="shared" si="97"/>
        <v>0</v>
      </c>
      <c r="M309" s="115"/>
    </row>
    <row r="310" spans="3:15">
      <c r="C310">
        <v>32</v>
      </c>
      <c r="D310" s="75">
        <f t="shared" si="93"/>
        <v>1.0266930710306403</v>
      </c>
      <c r="E310" s="115"/>
      <c r="F310" s="75">
        <f t="shared" si="94"/>
        <v>0.47953061108587008</v>
      </c>
      <c r="G310" s="115"/>
      <c r="H310" s="75">
        <f t="shared" si="95"/>
        <v>0.87395790764201053</v>
      </c>
      <c r="I310" s="115"/>
      <c r="J310" s="75">
        <f t="shared" si="96"/>
        <v>0.5567121320890166</v>
      </c>
      <c r="K310" s="115"/>
      <c r="L310" s="75">
        <f t="shared" si="97"/>
        <v>0</v>
      </c>
      <c r="M310" s="115"/>
    </row>
    <row r="311" spans="3:15">
      <c r="C311">
        <v>33</v>
      </c>
      <c r="D311" s="75">
        <f t="shared" si="93"/>
        <v>0.99558115978728756</v>
      </c>
      <c r="E311" s="115"/>
      <c r="F311" s="75">
        <f t="shared" si="94"/>
        <v>0.46499938044690431</v>
      </c>
      <c r="G311" s="115"/>
      <c r="H311" s="75">
        <f t="shared" si="95"/>
        <v>0.84747433468316169</v>
      </c>
      <c r="I311" s="115"/>
      <c r="J311" s="75">
        <f t="shared" si="96"/>
        <v>0.53984206748025854</v>
      </c>
      <c r="K311" s="115"/>
      <c r="L311" s="75">
        <f t="shared" si="97"/>
        <v>0</v>
      </c>
      <c r="M311" s="115"/>
    </row>
    <row r="312" spans="3:15">
      <c r="C312">
        <v>34</v>
      </c>
      <c r="D312" s="75">
        <f t="shared" si="93"/>
        <v>0.96629936097001445</v>
      </c>
      <c r="E312" s="115"/>
      <c r="F312" s="75">
        <f t="shared" si="94"/>
        <v>0.45132292808081892</v>
      </c>
      <c r="G312" s="115"/>
      <c r="H312" s="75">
        <f t="shared" si="95"/>
        <v>0.82254861895718634</v>
      </c>
      <c r="I312" s="115"/>
      <c r="J312" s="75">
        <f t="shared" si="96"/>
        <v>0.5239643596131921</v>
      </c>
      <c r="K312" s="115"/>
      <c r="L312" s="75">
        <f t="shared" si="97"/>
        <v>0</v>
      </c>
      <c r="M312" s="115"/>
    </row>
    <row r="313" spans="3:15">
      <c r="C313">
        <v>35</v>
      </c>
      <c r="D313" s="75">
        <f t="shared" si="93"/>
        <v>0.93869080779944258</v>
      </c>
      <c r="E313" s="115"/>
      <c r="F313" s="75">
        <f t="shared" si="94"/>
        <v>0.43842798727850979</v>
      </c>
      <c r="G313" s="115"/>
      <c r="H313" s="75">
        <f t="shared" si="95"/>
        <v>0.79904722984412391</v>
      </c>
      <c r="I313" s="115"/>
      <c r="J313" s="75">
        <f t="shared" si="96"/>
        <v>0.50899394933852948</v>
      </c>
      <c r="K313" s="115"/>
      <c r="L313" s="75">
        <f t="shared" si="97"/>
        <v>0</v>
      </c>
      <c r="M313" s="115"/>
    </row>
    <row r="314" spans="3:15">
      <c r="C314">
        <v>36</v>
      </c>
      <c r="D314" s="75">
        <f t="shared" si="93"/>
        <v>0.91261606313834698</v>
      </c>
      <c r="E314" s="115"/>
      <c r="F314" s="75">
        <f t="shared" si="94"/>
        <v>0.42624943207632898</v>
      </c>
      <c r="G314" s="115"/>
      <c r="H314" s="75">
        <f t="shared" si="95"/>
        <v>0.77685147345956496</v>
      </c>
      <c r="I314" s="115"/>
      <c r="J314" s="75">
        <f t="shared" si="96"/>
        <v>0.49485522852357033</v>
      </c>
      <c r="K314" s="115"/>
      <c r="L314" s="75">
        <f t="shared" si="97"/>
        <v>0</v>
      </c>
      <c r="M314" s="115"/>
    </row>
    <row r="315" spans="3:15">
      <c r="D315" s="76">
        <f>COUNTIF(D279:D314,"&gt;="&amp;$C278)</f>
        <v>12</v>
      </c>
      <c r="E315" s="115"/>
      <c r="F315" s="76">
        <f>COUNTIF(F279:F314,"&gt;="&amp;$C278)</f>
        <v>6</v>
      </c>
      <c r="G315" s="115"/>
      <c r="H315" s="76">
        <f>COUNTIF(H279:H314,"&gt;="&amp;$C278)</f>
        <v>11</v>
      </c>
      <c r="I315" s="115"/>
      <c r="J315" s="76">
        <f>COUNTIF(J279:J314,"&gt;="&amp;$C278)</f>
        <v>7</v>
      </c>
      <c r="K315" s="115"/>
      <c r="L315" s="76">
        <f>COUNTIF(L279:L314,"&gt;="&amp;$C278)</f>
        <v>0</v>
      </c>
      <c r="M315" s="115"/>
    </row>
    <row r="316" spans="3:15" ht="16.5" thickBot="1"/>
    <row r="317" spans="3:15" ht="17.25" thickTop="1" thickBot="1">
      <c r="C317" s="15" t="s">
        <v>19</v>
      </c>
      <c r="D317" s="31" t="s">
        <v>54</v>
      </c>
      <c r="E317" s="86"/>
      <c r="F317" s="33" t="s">
        <v>52</v>
      </c>
      <c r="G317" s="91"/>
      <c r="H317" s="40" t="s">
        <v>50</v>
      </c>
      <c r="I317" s="93"/>
      <c r="J317" s="34" t="s">
        <v>48</v>
      </c>
      <c r="K317" s="98"/>
      <c r="L317" s="32" t="s">
        <v>70</v>
      </c>
      <c r="M317" s="101"/>
      <c r="N317" s="45" t="s">
        <v>73</v>
      </c>
      <c r="O317" s="104"/>
    </row>
    <row r="318" spans="3:15">
      <c r="C318" s="56">
        <f>LARGE(D319:N329,11)</f>
        <v>7.7054066333484785</v>
      </c>
      <c r="D318" s="28">
        <f>D40</f>
        <v>0.28445473537604454</v>
      </c>
      <c r="E318" s="87"/>
      <c r="F318" s="43">
        <f t="shared" ref="F318:N318" si="98">F40</f>
        <v>0.23116219900045437</v>
      </c>
      <c r="G318" s="92"/>
      <c r="H318" s="41">
        <f t="shared" si="98"/>
        <v>0.25578994687372292</v>
      </c>
      <c r="I318" s="95"/>
      <c r="J318" s="36">
        <f t="shared" si="98"/>
        <v>0.16175448671931084</v>
      </c>
      <c r="K318" s="100"/>
      <c r="L318" s="21">
        <f t="shared" si="98"/>
        <v>0</v>
      </c>
      <c r="M318" s="103"/>
      <c r="N318" s="46">
        <f t="shared" si="98"/>
        <v>0</v>
      </c>
      <c r="O318" s="106"/>
    </row>
    <row r="319" spans="3:15">
      <c r="C319">
        <v>1</v>
      </c>
      <c r="D319" s="73">
        <f>D318*100</f>
        <v>28.445473537604453</v>
      </c>
      <c r="E319" s="115"/>
      <c r="F319" s="73">
        <f>F318*100</f>
        <v>23.116219900045436</v>
      </c>
      <c r="G319" s="115"/>
      <c r="H319" s="73">
        <f>H318*100</f>
        <v>25.57899468737229</v>
      </c>
      <c r="I319" s="115"/>
      <c r="J319" s="73">
        <f>J318*100</f>
        <v>16.175448671931083</v>
      </c>
      <c r="K319" s="115"/>
      <c r="L319" s="73">
        <f>L318*100</f>
        <v>0</v>
      </c>
      <c r="M319" s="115"/>
      <c r="N319" s="73">
        <f>N318*100</f>
        <v>0</v>
      </c>
      <c r="O319" s="115"/>
    </row>
    <row r="320" spans="3:15">
      <c r="C320">
        <v>2</v>
      </c>
      <c r="D320" s="75">
        <f t="shared" ref="D320:D329" si="99">D$319/$C320</f>
        <v>14.222736768802227</v>
      </c>
      <c r="E320" s="115"/>
      <c r="F320" s="75">
        <f t="shared" ref="F320:F329" si="100">F$319/$C320</f>
        <v>11.558109950022718</v>
      </c>
      <c r="G320" s="115"/>
      <c r="H320" s="75">
        <f t="shared" ref="H320:H329" si="101">H$319/$C320</f>
        <v>12.789497343686145</v>
      </c>
      <c r="I320" s="115"/>
      <c r="J320" s="75">
        <f t="shared" ref="J320:J329" si="102">J$319/$C320</f>
        <v>8.0877243359655413</v>
      </c>
      <c r="K320" s="115"/>
      <c r="L320" s="75">
        <f t="shared" ref="L320:L329" si="103">L$319/$C320</f>
        <v>0</v>
      </c>
      <c r="M320" s="115"/>
      <c r="N320" s="75">
        <f t="shared" ref="N320:N329" si="104">N$319/$C320</f>
        <v>0</v>
      </c>
      <c r="O320" s="115"/>
    </row>
    <row r="321" spans="3:15">
      <c r="C321">
        <v>3</v>
      </c>
      <c r="D321" s="75">
        <f t="shared" si="99"/>
        <v>9.4818245125348177</v>
      </c>
      <c r="E321" s="115"/>
      <c r="F321" s="75">
        <f t="shared" si="100"/>
        <v>7.7054066333484785</v>
      </c>
      <c r="G321" s="115"/>
      <c r="H321" s="75">
        <f t="shared" si="101"/>
        <v>8.5263315624574307</v>
      </c>
      <c r="I321" s="115"/>
      <c r="J321" s="75">
        <f t="shared" si="102"/>
        <v>5.3918162239770275</v>
      </c>
      <c r="K321" s="115"/>
      <c r="L321" s="75">
        <f t="shared" si="103"/>
        <v>0</v>
      </c>
      <c r="M321" s="115"/>
      <c r="N321" s="75">
        <f t="shared" si="104"/>
        <v>0</v>
      </c>
      <c r="O321" s="115"/>
    </row>
    <row r="322" spans="3:15">
      <c r="C322">
        <v>4</v>
      </c>
      <c r="D322" s="75">
        <f t="shared" si="99"/>
        <v>7.1113683844011133</v>
      </c>
      <c r="E322" s="115"/>
      <c r="F322" s="75">
        <f t="shared" si="100"/>
        <v>5.7790549750113591</v>
      </c>
      <c r="G322" s="115"/>
      <c r="H322" s="75">
        <f t="shared" si="101"/>
        <v>6.3947486718430726</v>
      </c>
      <c r="I322" s="115"/>
      <c r="J322" s="75">
        <f t="shared" si="102"/>
        <v>4.0438621679827707</v>
      </c>
      <c r="K322" s="115"/>
      <c r="L322" s="75">
        <f t="shared" si="103"/>
        <v>0</v>
      </c>
      <c r="M322" s="115"/>
      <c r="N322" s="75">
        <f t="shared" si="104"/>
        <v>0</v>
      </c>
      <c r="O322" s="115"/>
    </row>
    <row r="323" spans="3:15">
      <c r="C323" s="7">
        <v>5</v>
      </c>
      <c r="D323" s="75">
        <f t="shared" si="99"/>
        <v>5.6890947075208906</v>
      </c>
      <c r="E323" s="115"/>
      <c r="F323" s="75">
        <f t="shared" si="100"/>
        <v>4.6232439800090877</v>
      </c>
      <c r="G323" s="115"/>
      <c r="H323" s="75">
        <f t="shared" si="101"/>
        <v>5.1157989374744579</v>
      </c>
      <c r="I323" s="115"/>
      <c r="J323" s="75">
        <f t="shared" si="102"/>
        <v>3.2350897343862166</v>
      </c>
      <c r="K323" s="115"/>
      <c r="L323" s="75">
        <f t="shared" si="103"/>
        <v>0</v>
      </c>
      <c r="M323" s="115"/>
      <c r="N323" s="75">
        <f t="shared" si="104"/>
        <v>0</v>
      </c>
      <c r="O323" s="115"/>
    </row>
    <row r="324" spans="3:15">
      <c r="C324" s="7">
        <v>6</v>
      </c>
      <c r="D324" s="75">
        <f t="shared" si="99"/>
        <v>4.7409122562674089</v>
      </c>
      <c r="E324" s="115"/>
      <c r="F324" s="75">
        <f t="shared" si="100"/>
        <v>3.8527033166742393</v>
      </c>
      <c r="G324" s="115"/>
      <c r="H324" s="75">
        <f t="shared" si="101"/>
        <v>4.2631657812287154</v>
      </c>
      <c r="I324" s="115"/>
      <c r="J324" s="75">
        <f t="shared" si="102"/>
        <v>2.6959081119885138</v>
      </c>
      <c r="K324" s="115"/>
      <c r="L324" s="75">
        <f t="shared" si="103"/>
        <v>0</v>
      </c>
      <c r="M324" s="115"/>
      <c r="N324" s="75">
        <f t="shared" si="104"/>
        <v>0</v>
      </c>
      <c r="O324" s="115"/>
    </row>
    <row r="325" spans="3:15">
      <c r="C325" s="7">
        <v>7</v>
      </c>
      <c r="D325" s="75">
        <f t="shared" si="99"/>
        <v>4.0636390768006363</v>
      </c>
      <c r="E325" s="115"/>
      <c r="F325" s="75">
        <f t="shared" si="100"/>
        <v>3.3023171285779194</v>
      </c>
      <c r="G325" s="115"/>
      <c r="H325" s="75">
        <f t="shared" si="101"/>
        <v>3.6541420981960413</v>
      </c>
      <c r="I325" s="115"/>
      <c r="J325" s="75">
        <f t="shared" si="102"/>
        <v>2.3107783817044405</v>
      </c>
      <c r="K325" s="115"/>
      <c r="L325" s="75">
        <f t="shared" si="103"/>
        <v>0</v>
      </c>
      <c r="M325" s="115"/>
      <c r="N325" s="75">
        <f t="shared" si="104"/>
        <v>0</v>
      </c>
      <c r="O325" s="115"/>
    </row>
    <row r="326" spans="3:15">
      <c r="C326" s="7">
        <v>8</v>
      </c>
      <c r="D326" s="75">
        <f t="shared" si="99"/>
        <v>3.5556841922005566</v>
      </c>
      <c r="E326" s="115"/>
      <c r="F326" s="75">
        <f t="shared" si="100"/>
        <v>2.8895274875056796</v>
      </c>
      <c r="G326" s="115"/>
      <c r="H326" s="75">
        <f t="shared" si="101"/>
        <v>3.1973743359215363</v>
      </c>
      <c r="I326" s="115"/>
      <c r="J326" s="75">
        <f t="shared" si="102"/>
        <v>2.0219310839913853</v>
      </c>
      <c r="K326" s="115"/>
      <c r="L326" s="75">
        <f t="shared" si="103"/>
        <v>0</v>
      </c>
      <c r="M326" s="115"/>
      <c r="N326" s="75">
        <f t="shared" si="104"/>
        <v>0</v>
      </c>
      <c r="O326" s="115"/>
    </row>
    <row r="327" spans="3:15">
      <c r="C327" s="7">
        <v>9</v>
      </c>
      <c r="D327" s="75">
        <f t="shared" si="99"/>
        <v>3.1606081708449394</v>
      </c>
      <c r="E327" s="115"/>
      <c r="F327" s="75">
        <f t="shared" si="100"/>
        <v>2.5684688777828262</v>
      </c>
      <c r="G327" s="115"/>
      <c r="H327" s="75">
        <f t="shared" si="101"/>
        <v>2.8421105208191433</v>
      </c>
      <c r="I327" s="115"/>
      <c r="J327" s="75">
        <f t="shared" si="102"/>
        <v>1.7972720746590092</v>
      </c>
      <c r="K327" s="115"/>
      <c r="L327" s="75">
        <f t="shared" si="103"/>
        <v>0</v>
      </c>
      <c r="M327" s="115"/>
      <c r="N327" s="75">
        <f t="shared" si="104"/>
        <v>0</v>
      </c>
      <c r="O327" s="115"/>
    </row>
    <row r="328" spans="3:15">
      <c r="C328" s="7">
        <v>10</v>
      </c>
      <c r="D328" s="75">
        <f t="shared" si="99"/>
        <v>2.8445473537604453</v>
      </c>
      <c r="E328" s="115"/>
      <c r="F328" s="75">
        <f t="shared" si="100"/>
        <v>2.3116219900045438</v>
      </c>
      <c r="G328" s="115"/>
      <c r="H328" s="75">
        <f t="shared" si="101"/>
        <v>2.557899468737229</v>
      </c>
      <c r="I328" s="115"/>
      <c r="J328" s="75">
        <f t="shared" si="102"/>
        <v>1.6175448671931083</v>
      </c>
      <c r="K328" s="115"/>
      <c r="L328" s="75">
        <f t="shared" si="103"/>
        <v>0</v>
      </c>
      <c r="M328" s="115"/>
      <c r="N328" s="75">
        <f t="shared" si="104"/>
        <v>0</v>
      </c>
      <c r="O328" s="115"/>
    </row>
    <row r="329" spans="3:15">
      <c r="C329" s="7">
        <v>11</v>
      </c>
      <c r="D329" s="75">
        <f t="shared" si="99"/>
        <v>2.5859521397822229</v>
      </c>
      <c r="E329" s="115"/>
      <c r="F329" s="75">
        <f t="shared" si="100"/>
        <v>2.1014745363677672</v>
      </c>
      <c r="G329" s="115"/>
      <c r="H329" s="75">
        <f t="shared" si="101"/>
        <v>2.3253631533974808</v>
      </c>
      <c r="I329" s="115"/>
      <c r="J329" s="75">
        <f t="shared" si="102"/>
        <v>1.4704953338119167</v>
      </c>
      <c r="K329" s="115"/>
      <c r="L329" s="75">
        <f t="shared" si="103"/>
        <v>0</v>
      </c>
      <c r="M329" s="115"/>
      <c r="N329" s="75">
        <f t="shared" si="104"/>
        <v>0</v>
      </c>
      <c r="O329" s="115"/>
    </row>
    <row r="330" spans="3:15">
      <c r="D330" s="76">
        <f>COUNTIF(D319:D329,"&gt;="&amp;$C318)</f>
        <v>3</v>
      </c>
      <c r="E330" s="115"/>
      <c r="F330" s="76">
        <f>COUNTIF(F319:F329,"&gt;="&amp;$C318)</f>
        <v>3</v>
      </c>
      <c r="G330" s="115"/>
      <c r="H330" s="76">
        <f>COUNTIF(H319:H329,"&gt;="&amp;$C318)</f>
        <v>3</v>
      </c>
      <c r="I330" s="115"/>
      <c r="J330" s="76">
        <f>COUNTIF(J319:J329,"&gt;="&amp;$C318)</f>
        <v>2</v>
      </c>
      <c r="K330" s="115"/>
      <c r="L330" s="76">
        <f>COUNTIF(L319:L329,"&gt;="&amp;$C318)</f>
        <v>0</v>
      </c>
      <c r="M330" s="115"/>
      <c r="N330" s="76">
        <f>COUNTIF(N319:N329,"&gt;="&amp;$C318)</f>
        <v>0</v>
      </c>
      <c r="O330" s="115"/>
    </row>
    <row r="331" spans="3:15" ht="16.5" thickBot="1"/>
    <row r="332" spans="3:15" ht="17.25" thickTop="1" thickBot="1">
      <c r="C332" s="15" t="s">
        <v>17</v>
      </c>
      <c r="D332" s="31" t="s">
        <v>54</v>
      </c>
      <c r="E332" s="86"/>
      <c r="F332" s="33" t="s">
        <v>52</v>
      </c>
      <c r="G332" s="91"/>
      <c r="H332" s="40" t="s">
        <v>50</v>
      </c>
      <c r="I332" s="93"/>
      <c r="J332" s="34" t="s">
        <v>48</v>
      </c>
      <c r="K332" s="98"/>
      <c r="L332" s="32" t="s">
        <v>70</v>
      </c>
      <c r="M332" s="101"/>
    </row>
    <row r="333" spans="3:15">
      <c r="C333" s="56">
        <f>LARGE(D334:L343,10)</f>
        <v>8.3720028715003583</v>
      </c>
      <c r="D333" s="28">
        <f>D42</f>
        <v>0.39707799442896929</v>
      </c>
      <c r="E333" s="87"/>
      <c r="F333" s="43">
        <f t="shared" ref="F333:L333" si="105">F42</f>
        <v>0.17448796001817357</v>
      </c>
      <c r="G333" s="92"/>
      <c r="H333" s="41">
        <f t="shared" si="105"/>
        <v>0.19583081324070289</v>
      </c>
      <c r="I333" s="95"/>
      <c r="J333" s="36">
        <f t="shared" si="105"/>
        <v>0.16744005743000717</v>
      </c>
      <c r="K333" s="100"/>
      <c r="L333" s="21">
        <f t="shared" si="105"/>
        <v>0</v>
      </c>
      <c r="M333" s="103"/>
    </row>
    <row r="334" spans="3:15">
      <c r="C334">
        <v>1</v>
      </c>
      <c r="D334" s="73">
        <f>D333*100</f>
        <v>39.707799442896928</v>
      </c>
      <c r="E334" s="115"/>
      <c r="F334" s="73">
        <f>F333*100</f>
        <v>17.448796001817357</v>
      </c>
      <c r="G334" s="115"/>
      <c r="H334" s="73">
        <f>H333*100</f>
        <v>19.583081324070289</v>
      </c>
      <c r="I334" s="115"/>
      <c r="J334" s="73">
        <f>J333*100</f>
        <v>16.744005743000717</v>
      </c>
      <c r="K334" s="115"/>
      <c r="L334" s="73">
        <f>L333*100</f>
        <v>0</v>
      </c>
      <c r="M334" s="115"/>
      <c r="N334" s="73"/>
      <c r="O334" s="115"/>
    </row>
    <row r="335" spans="3:15">
      <c r="C335">
        <v>2</v>
      </c>
      <c r="D335" s="75">
        <f t="shared" ref="D335:D343" si="106">D$334/$C335</f>
        <v>19.853899721448464</v>
      </c>
      <c r="E335" s="115"/>
      <c r="F335" s="75">
        <f t="shared" ref="F335:F343" si="107">F$334/$C335</f>
        <v>8.7243980009086783</v>
      </c>
      <c r="G335" s="115"/>
      <c r="H335" s="75">
        <f t="shared" ref="H335:H343" si="108">H$334/$C335</f>
        <v>9.7915406620351444</v>
      </c>
      <c r="I335" s="115"/>
      <c r="J335" s="75">
        <f t="shared" ref="J335:J343" si="109">J$334/$C335</f>
        <v>8.3720028715003583</v>
      </c>
      <c r="K335" s="115"/>
      <c r="L335" s="75">
        <f t="shared" ref="L335:L343" si="110">L$334/$C335</f>
        <v>0</v>
      </c>
      <c r="M335" s="115"/>
      <c r="N335" s="75"/>
      <c r="O335" s="115"/>
    </row>
    <row r="336" spans="3:15">
      <c r="C336">
        <v>3</v>
      </c>
      <c r="D336" s="75">
        <f t="shared" si="106"/>
        <v>13.235933147632309</v>
      </c>
      <c r="E336" s="115"/>
      <c r="F336" s="75">
        <f t="shared" si="107"/>
        <v>5.8162653339391186</v>
      </c>
      <c r="G336" s="115"/>
      <c r="H336" s="75">
        <f t="shared" si="108"/>
        <v>6.5276937746900963</v>
      </c>
      <c r="I336" s="115"/>
      <c r="J336" s="75">
        <f t="shared" si="109"/>
        <v>5.5813352476669058</v>
      </c>
      <c r="K336" s="115"/>
      <c r="L336" s="75">
        <f t="shared" si="110"/>
        <v>0</v>
      </c>
      <c r="M336" s="115"/>
      <c r="N336" s="75"/>
      <c r="O336" s="115"/>
    </row>
    <row r="337" spans="3:17">
      <c r="C337">
        <v>4</v>
      </c>
      <c r="D337" s="75">
        <f t="shared" si="106"/>
        <v>9.9269498607242319</v>
      </c>
      <c r="E337" s="115"/>
      <c r="F337" s="75">
        <f t="shared" si="107"/>
        <v>4.3621990004543392</v>
      </c>
      <c r="G337" s="115"/>
      <c r="H337" s="75">
        <f t="shared" si="108"/>
        <v>4.8957703310175722</v>
      </c>
      <c r="I337" s="115"/>
      <c r="J337" s="75">
        <f t="shared" si="109"/>
        <v>4.1860014357501791</v>
      </c>
      <c r="K337" s="115"/>
      <c r="L337" s="75">
        <f t="shared" si="110"/>
        <v>0</v>
      </c>
      <c r="M337" s="115"/>
      <c r="N337" s="75"/>
      <c r="O337" s="115"/>
    </row>
    <row r="338" spans="3:17">
      <c r="C338" s="7">
        <v>5</v>
      </c>
      <c r="D338" s="75">
        <f t="shared" si="106"/>
        <v>7.9415598885793859</v>
      </c>
      <c r="E338" s="115"/>
      <c r="F338" s="75">
        <f t="shared" si="107"/>
        <v>3.4897592003634714</v>
      </c>
      <c r="G338" s="115"/>
      <c r="H338" s="75">
        <f t="shared" si="108"/>
        <v>3.9166162648140577</v>
      </c>
      <c r="I338" s="115"/>
      <c r="J338" s="75">
        <f t="shared" si="109"/>
        <v>3.3488011486001432</v>
      </c>
      <c r="K338" s="115"/>
      <c r="L338" s="75">
        <f t="shared" si="110"/>
        <v>0</v>
      </c>
      <c r="M338" s="115"/>
      <c r="N338" s="75"/>
      <c r="O338" s="115"/>
    </row>
    <row r="339" spans="3:17">
      <c r="C339" s="7">
        <v>6</v>
      </c>
      <c r="D339" s="75">
        <f t="shared" si="106"/>
        <v>6.6179665738161546</v>
      </c>
      <c r="E339" s="115"/>
      <c r="F339" s="75">
        <f t="shared" si="107"/>
        <v>2.9081326669695593</v>
      </c>
      <c r="G339" s="115"/>
      <c r="H339" s="75">
        <f t="shared" si="108"/>
        <v>3.2638468873450481</v>
      </c>
      <c r="I339" s="115"/>
      <c r="J339" s="75">
        <f t="shared" si="109"/>
        <v>2.7906676238334529</v>
      </c>
      <c r="K339" s="115"/>
      <c r="L339" s="75">
        <f t="shared" si="110"/>
        <v>0</v>
      </c>
      <c r="M339" s="115"/>
      <c r="N339" s="75"/>
      <c r="O339" s="115"/>
    </row>
    <row r="340" spans="3:17">
      <c r="C340" s="7">
        <v>7</v>
      </c>
      <c r="D340" s="75">
        <f t="shared" si="106"/>
        <v>5.6725427775567043</v>
      </c>
      <c r="E340" s="115"/>
      <c r="F340" s="75">
        <f t="shared" si="107"/>
        <v>2.4926851431167654</v>
      </c>
      <c r="G340" s="115"/>
      <c r="H340" s="75">
        <f t="shared" si="108"/>
        <v>2.7975830462957556</v>
      </c>
      <c r="I340" s="115"/>
      <c r="J340" s="75">
        <f t="shared" si="109"/>
        <v>2.3920008204286738</v>
      </c>
      <c r="K340" s="115"/>
      <c r="L340" s="75">
        <f t="shared" si="110"/>
        <v>0</v>
      </c>
      <c r="M340" s="115"/>
      <c r="N340" s="75"/>
      <c r="O340" s="115"/>
    </row>
    <row r="341" spans="3:17">
      <c r="C341" s="7">
        <v>8</v>
      </c>
      <c r="D341" s="75">
        <f t="shared" si="106"/>
        <v>4.963474930362116</v>
      </c>
      <c r="E341" s="115"/>
      <c r="F341" s="75">
        <f t="shared" si="107"/>
        <v>2.1810995002271696</v>
      </c>
      <c r="G341" s="115"/>
      <c r="H341" s="75">
        <f t="shared" si="108"/>
        <v>2.4478851655087861</v>
      </c>
      <c r="I341" s="115"/>
      <c r="J341" s="75">
        <f t="shared" si="109"/>
        <v>2.0930007178750896</v>
      </c>
      <c r="K341" s="115"/>
      <c r="L341" s="75">
        <f t="shared" si="110"/>
        <v>0</v>
      </c>
      <c r="M341" s="115"/>
      <c r="N341" s="75"/>
      <c r="O341" s="115"/>
    </row>
    <row r="342" spans="3:17">
      <c r="C342" s="7">
        <v>9</v>
      </c>
      <c r="D342" s="75">
        <f t="shared" si="106"/>
        <v>4.4119777158774367</v>
      </c>
      <c r="E342" s="115"/>
      <c r="F342" s="75">
        <f t="shared" si="107"/>
        <v>1.9387551113130397</v>
      </c>
      <c r="G342" s="115"/>
      <c r="H342" s="75">
        <f t="shared" si="108"/>
        <v>2.1758979248966988</v>
      </c>
      <c r="I342" s="115"/>
      <c r="J342" s="75">
        <f t="shared" si="109"/>
        <v>1.8604450825556351</v>
      </c>
      <c r="K342" s="115"/>
      <c r="L342" s="75">
        <f t="shared" si="110"/>
        <v>0</v>
      </c>
      <c r="M342" s="115"/>
      <c r="N342" s="75"/>
      <c r="O342" s="115"/>
    </row>
    <row r="343" spans="3:17">
      <c r="C343" s="7">
        <v>10</v>
      </c>
      <c r="D343" s="75">
        <f t="shared" si="106"/>
        <v>3.9707799442896929</v>
      </c>
      <c r="E343" s="115"/>
      <c r="F343" s="75">
        <f t="shared" si="107"/>
        <v>1.7448796001817357</v>
      </c>
      <c r="G343" s="115"/>
      <c r="H343" s="75">
        <f t="shared" si="108"/>
        <v>1.9583081324070288</v>
      </c>
      <c r="I343" s="115"/>
      <c r="J343" s="75">
        <f t="shared" si="109"/>
        <v>1.6744005743000716</v>
      </c>
      <c r="K343" s="115"/>
      <c r="L343" s="75">
        <f t="shared" si="110"/>
        <v>0</v>
      </c>
      <c r="M343" s="115"/>
      <c r="N343" s="75"/>
      <c r="O343" s="115"/>
    </row>
    <row r="344" spans="3:17">
      <c r="D344" s="76">
        <f>COUNTIF(D334:D343,"&gt;="&amp;$C333)</f>
        <v>4</v>
      </c>
      <c r="E344" s="115"/>
      <c r="F344" s="76">
        <f>COUNTIF(F334:F343,"&gt;="&amp;$C333)</f>
        <v>2</v>
      </c>
      <c r="G344" s="115"/>
      <c r="H344" s="76">
        <f>COUNTIF(H334:H343,"&gt;="&amp;$C333)</f>
        <v>2</v>
      </c>
      <c r="I344" s="115"/>
      <c r="J344" s="76">
        <f>COUNTIF(J334:J343,"&gt;="&amp;$C333)</f>
        <v>2</v>
      </c>
      <c r="K344" s="115"/>
      <c r="L344" s="76">
        <f>COUNTIF(L334:L343,"&gt;="&amp;$C333)</f>
        <v>0</v>
      </c>
      <c r="M344" s="115"/>
    </row>
    <row r="345" spans="3:17" ht="16.5" thickBot="1"/>
    <row r="346" spans="3:17" ht="17.25" thickTop="1" thickBot="1">
      <c r="C346" s="15" t="s">
        <v>16</v>
      </c>
      <c r="D346" s="31" t="s">
        <v>54</v>
      </c>
      <c r="E346" s="86"/>
      <c r="F346" s="33" t="s">
        <v>52</v>
      </c>
      <c r="G346" s="91"/>
      <c r="H346" s="40" t="s">
        <v>50</v>
      </c>
      <c r="I346" s="93"/>
      <c r="J346" s="34" t="s">
        <v>48</v>
      </c>
      <c r="K346" s="98"/>
      <c r="L346" s="32" t="s">
        <v>70</v>
      </c>
      <c r="M346" s="101"/>
      <c r="N346" s="45" t="s">
        <v>73</v>
      </c>
      <c r="O346" s="104"/>
      <c r="P346" s="47" t="s">
        <v>74</v>
      </c>
      <c r="Q346" s="117"/>
    </row>
    <row r="347" spans="3:17">
      <c r="C347" s="56">
        <f>LARGE(D348:P352,5)</f>
        <v>13.335620172648795</v>
      </c>
      <c r="D347" s="28">
        <f>D43</f>
        <v>0.28406197771587738</v>
      </c>
      <c r="E347" s="87"/>
      <c r="F347" s="43">
        <f t="shared" ref="F347:P347" si="111">F43</f>
        <v>0.13335620172648796</v>
      </c>
      <c r="G347" s="92"/>
      <c r="H347" s="41">
        <f t="shared" si="111"/>
        <v>0.29015937883122189</v>
      </c>
      <c r="I347" s="95"/>
      <c r="J347" s="36">
        <f t="shared" si="111"/>
        <v>6.6805455850681969E-2</v>
      </c>
      <c r="K347" s="100"/>
      <c r="L347" s="21">
        <f t="shared" si="111"/>
        <v>0</v>
      </c>
      <c r="M347" s="103"/>
      <c r="N347" s="46">
        <f t="shared" si="111"/>
        <v>8.6800000000000002E-2</v>
      </c>
      <c r="O347" s="106"/>
      <c r="P347" s="39">
        <f t="shared" si="111"/>
        <v>9.9000000000000005E-2</v>
      </c>
      <c r="Q347" s="107"/>
    </row>
    <row r="348" spans="3:17">
      <c r="C348">
        <v>1</v>
      </c>
      <c r="D348" s="73">
        <f>D347*100</f>
        <v>28.406197771587738</v>
      </c>
      <c r="E348" s="115"/>
      <c r="F348" s="73">
        <f>F347*100</f>
        <v>13.335620172648795</v>
      </c>
      <c r="G348" s="115"/>
      <c r="H348" s="73">
        <f>H347*100</f>
        <v>29.015937883122188</v>
      </c>
      <c r="I348" s="115"/>
      <c r="J348" s="73">
        <f>J347*100</f>
        <v>6.680545585068197</v>
      </c>
      <c r="K348" s="115"/>
      <c r="L348" s="73">
        <f>L347*100</f>
        <v>0</v>
      </c>
      <c r="M348" s="115"/>
      <c r="N348" s="73">
        <f>N347*100</f>
        <v>8.68</v>
      </c>
      <c r="O348" s="115"/>
      <c r="P348" s="73">
        <f>P347*100</f>
        <v>9.9</v>
      </c>
      <c r="Q348" s="115"/>
    </row>
    <row r="349" spans="3:17">
      <c r="C349">
        <v>2</v>
      </c>
      <c r="D349" s="75">
        <f>D$348/$C349</f>
        <v>14.203098885793869</v>
      </c>
      <c r="E349" s="115"/>
      <c r="F349" s="75">
        <f>F$348/$C349</f>
        <v>6.6678100863243976</v>
      </c>
      <c r="G349" s="115"/>
      <c r="H349" s="75">
        <f>H$348/$C349</f>
        <v>14.507968941561094</v>
      </c>
      <c r="I349" s="115"/>
      <c r="J349" s="75">
        <f>J$348/$C349</f>
        <v>3.3402727925340985</v>
      </c>
      <c r="K349" s="115"/>
      <c r="L349" s="75">
        <f>L$348/$C349</f>
        <v>0</v>
      </c>
      <c r="M349" s="115"/>
      <c r="N349" s="75">
        <f>N$348/$C349</f>
        <v>4.34</v>
      </c>
      <c r="O349" s="115"/>
      <c r="P349" s="75">
        <f>P$348/$C349</f>
        <v>4.95</v>
      </c>
      <c r="Q349" s="115"/>
    </row>
    <row r="350" spans="3:17">
      <c r="C350">
        <v>3</v>
      </c>
      <c r="D350" s="75">
        <f>D$348/$C350</f>
        <v>9.4687325905292461</v>
      </c>
      <c r="E350" s="115"/>
      <c r="F350" s="75">
        <f>F$348/$C350</f>
        <v>4.4452067242162654</v>
      </c>
      <c r="G350" s="115"/>
      <c r="H350" s="75">
        <f>H$348/$C350</f>
        <v>9.6719792943740632</v>
      </c>
      <c r="I350" s="115"/>
      <c r="J350" s="75">
        <f>J$348/$C350</f>
        <v>2.2268485283560655</v>
      </c>
      <c r="K350" s="115"/>
      <c r="L350" s="75">
        <f>L$348/$C350</f>
        <v>0</v>
      </c>
      <c r="M350" s="115"/>
      <c r="N350" s="75">
        <f>N$348/$C350</f>
        <v>2.8933333333333331</v>
      </c>
      <c r="O350" s="115"/>
      <c r="P350" s="75">
        <f>P$348/$C350</f>
        <v>3.3000000000000003</v>
      </c>
      <c r="Q350" s="115"/>
    </row>
    <row r="351" spans="3:17">
      <c r="C351">
        <v>4</v>
      </c>
      <c r="D351" s="75">
        <f>D$348/$C351</f>
        <v>7.1015494428969346</v>
      </c>
      <c r="E351" s="115"/>
      <c r="F351" s="75">
        <f>F$348/$C351</f>
        <v>3.3339050431621988</v>
      </c>
      <c r="G351" s="115"/>
      <c r="H351" s="75">
        <f>H$348/$C351</f>
        <v>7.253984470780547</v>
      </c>
      <c r="I351" s="115"/>
      <c r="J351" s="75">
        <f>J$348/$C351</f>
        <v>1.6701363962670492</v>
      </c>
      <c r="K351" s="115"/>
      <c r="L351" s="75">
        <f>L$348/$C351</f>
        <v>0</v>
      </c>
      <c r="M351" s="115"/>
      <c r="N351" s="75">
        <f>N$348/$C351</f>
        <v>2.17</v>
      </c>
      <c r="O351" s="115"/>
      <c r="P351" s="75">
        <f>P$348/$C351</f>
        <v>2.4750000000000001</v>
      </c>
      <c r="Q351" s="115"/>
    </row>
    <row r="352" spans="3:17">
      <c r="C352" s="7">
        <v>5</v>
      </c>
      <c r="D352" s="75">
        <f>D$348/$C352</f>
        <v>5.681239554317548</v>
      </c>
      <c r="E352" s="115"/>
      <c r="F352" s="75">
        <f>F$348/$C352</f>
        <v>2.6671240345297589</v>
      </c>
      <c r="G352" s="115"/>
      <c r="H352" s="75">
        <f>H$348/$C352</f>
        <v>5.8031875766244374</v>
      </c>
      <c r="I352" s="115"/>
      <c r="J352" s="75">
        <f>J$348/$C352</f>
        <v>1.3361091170136394</v>
      </c>
      <c r="K352" s="115"/>
      <c r="L352" s="75">
        <f>L$348/$C352</f>
        <v>0</v>
      </c>
      <c r="M352" s="115"/>
      <c r="N352" s="75">
        <f>N$348/$C352</f>
        <v>1.736</v>
      </c>
      <c r="O352" s="115"/>
      <c r="P352" s="75">
        <f>P$348/$C352</f>
        <v>1.98</v>
      </c>
      <c r="Q352" s="115"/>
    </row>
    <row r="353" spans="3:17">
      <c r="D353" s="76">
        <f>COUNTIF(D348:D352,"&gt;="&amp;$C347)</f>
        <v>2</v>
      </c>
      <c r="E353" s="115"/>
      <c r="F353" s="76">
        <f>COUNTIF(F348:F352,"&gt;="&amp;$C347)</f>
        <v>1</v>
      </c>
      <c r="G353" s="115"/>
      <c r="H353" s="76">
        <f>COUNTIF(H348:H352,"&gt;="&amp;$C347)</f>
        <v>2</v>
      </c>
      <c r="I353" s="115"/>
      <c r="J353" s="76">
        <f>COUNTIF(J348:J352,"&gt;="&amp;$C347)</f>
        <v>0</v>
      </c>
      <c r="K353" s="115"/>
      <c r="L353" s="76">
        <f>COUNTIF(L348:L352,"&gt;="&amp;$C347)</f>
        <v>0</v>
      </c>
      <c r="M353" s="115"/>
      <c r="N353" s="76">
        <f>COUNTIF(N348:N352,"&gt;="&amp;$C347)</f>
        <v>0</v>
      </c>
      <c r="O353" s="115"/>
      <c r="P353" s="76">
        <f>COUNTIF(P348:P352,"&gt;="&amp;$C347)</f>
        <v>0</v>
      </c>
      <c r="Q353" s="115"/>
    </row>
    <row r="354" spans="3:17" ht="16.5" thickBot="1"/>
    <row r="355" spans="3:17" ht="17.25" thickTop="1" thickBot="1">
      <c r="C355" s="15" t="s">
        <v>15</v>
      </c>
      <c r="D355" s="31" t="s">
        <v>54</v>
      </c>
      <c r="E355" s="86"/>
      <c r="F355" s="33" t="s">
        <v>52</v>
      </c>
      <c r="G355" s="91"/>
      <c r="H355" s="40" t="s">
        <v>50</v>
      </c>
      <c r="I355" s="93"/>
      <c r="J355" s="34" t="s">
        <v>48</v>
      </c>
      <c r="K355" s="98"/>
      <c r="L355" s="32" t="s">
        <v>70</v>
      </c>
      <c r="M355" s="101"/>
      <c r="N355" s="45" t="s">
        <v>73</v>
      </c>
      <c r="O355" s="104"/>
    </row>
    <row r="356" spans="3:17">
      <c r="C356" s="56">
        <f>LARGE(D357:N360,4)</f>
        <v>19.101266857376377</v>
      </c>
      <c r="D356" s="28">
        <f>D44</f>
        <v>0.44096866295264614</v>
      </c>
      <c r="E356" s="87"/>
      <c r="F356" s="43">
        <f t="shared" ref="F356:N356" si="112">F44</f>
        <v>0.19921853702862338</v>
      </c>
      <c r="G356" s="92"/>
      <c r="H356" s="41">
        <f t="shared" si="112"/>
        <v>0.19101266857376378</v>
      </c>
      <c r="I356" s="95"/>
      <c r="J356" s="36">
        <f t="shared" si="112"/>
        <v>7.4575735821966985E-2</v>
      </c>
      <c r="K356" s="100"/>
      <c r="L356" s="21">
        <f t="shared" si="112"/>
        <v>0</v>
      </c>
      <c r="M356" s="103"/>
      <c r="N356" s="46">
        <f t="shared" si="112"/>
        <v>3.3399999999999999E-2</v>
      </c>
      <c r="O356" s="106"/>
    </row>
    <row r="357" spans="3:17">
      <c r="C357">
        <v>1</v>
      </c>
      <c r="D357" s="73">
        <f>D356*100</f>
        <v>44.096866295264611</v>
      </c>
      <c r="E357" s="115"/>
      <c r="F357" s="73">
        <f>F356*100</f>
        <v>19.921853702862339</v>
      </c>
      <c r="G357" s="115"/>
      <c r="H357" s="73">
        <f>H356*100</f>
        <v>19.101266857376377</v>
      </c>
      <c r="I357" s="115"/>
      <c r="J357" s="73">
        <f>J356*100</f>
        <v>7.4575735821966989</v>
      </c>
      <c r="K357" s="115"/>
      <c r="L357" s="73">
        <f>L356*100</f>
        <v>0</v>
      </c>
      <c r="M357" s="115"/>
      <c r="N357" s="73">
        <f>N356*100</f>
        <v>3.34</v>
      </c>
      <c r="O357" s="115"/>
      <c r="P357" s="73"/>
      <c r="Q357" s="115"/>
    </row>
    <row r="358" spans="3:17">
      <c r="C358">
        <v>2</v>
      </c>
      <c r="D358" s="75">
        <f>D357/$C358</f>
        <v>22.048433147632306</v>
      </c>
      <c r="E358" s="115"/>
      <c r="F358" s="75">
        <f>F$357/$C358</f>
        <v>9.9609268514311697</v>
      </c>
      <c r="G358" s="115"/>
      <c r="H358" s="75">
        <f>H$357/$C358</f>
        <v>9.5506334286881884</v>
      </c>
      <c r="I358" s="115"/>
      <c r="J358" s="75">
        <f>J$357/$C358</f>
        <v>3.7287867910983494</v>
      </c>
      <c r="K358" s="115"/>
      <c r="L358" s="75">
        <f>L$357/$C358</f>
        <v>0</v>
      </c>
      <c r="M358" s="115"/>
      <c r="N358" s="75">
        <f>N$357/$C358</f>
        <v>1.67</v>
      </c>
      <c r="O358" s="115"/>
      <c r="P358" s="75"/>
      <c r="Q358" s="115"/>
    </row>
    <row r="359" spans="3:17">
      <c r="C359">
        <v>3</v>
      </c>
      <c r="D359" s="75">
        <f>D$357/$C359</f>
        <v>14.69895543175487</v>
      </c>
      <c r="E359" s="115"/>
      <c r="F359" s="75">
        <f>F$357/$C359</f>
        <v>6.6406179009541129</v>
      </c>
      <c r="G359" s="115"/>
      <c r="H359" s="75">
        <f>H$357/$C359</f>
        <v>6.3670889524587926</v>
      </c>
      <c r="I359" s="115"/>
      <c r="J359" s="75">
        <f>J$357/$C359</f>
        <v>2.4858578607322328</v>
      </c>
      <c r="K359" s="115"/>
      <c r="L359" s="75">
        <f>L$357/$C359</f>
        <v>0</v>
      </c>
      <c r="M359" s="115"/>
      <c r="N359" s="75">
        <f>N$357/$C359</f>
        <v>1.1133333333333333</v>
      </c>
      <c r="O359" s="115"/>
      <c r="P359" s="75"/>
      <c r="Q359" s="115"/>
    </row>
    <row r="360" spans="3:17">
      <c r="C360">
        <v>4</v>
      </c>
      <c r="D360" s="75">
        <f>D$357/$C360</f>
        <v>11.024216573816153</v>
      </c>
      <c r="E360" s="115"/>
      <c r="F360" s="75">
        <f>F$357/$C360</f>
        <v>4.9804634257155849</v>
      </c>
      <c r="G360" s="115"/>
      <c r="H360" s="75">
        <f>H$357/$C360</f>
        <v>4.7753167143440942</v>
      </c>
      <c r="I360" s="115"/>
      <c r="J360" s="75">
        <f>J$357/$C360</f>
        <v>1.8643933955491747</v>
      </c>
      <c r="K360" s="115"/>
      <c r="L360" s="75">
        <f>L$357/$C360</f>
        <v>0</v>
      </c>
      <c r="M360" s="115"/>
      <c r="N360" s="75">
        <f>N$357/$C360</f>
        <v>0.83499999999999996</v>
      </c>
      <c r="O360" s="115"/>
      <c r="P360" s="75"/>
      <c r="Q360" s="115"/>
    </row>
    <row r="361" spans="3:17">
      <c r="D361" s="76">
        <f>COUNTIF(D357:D360,"&gt;="&amp;$C356)</f>
        <v>2</v>
      </c>
      <c r="E361" s="115"/>
      <c r="F361" s="76">
        <f>COUNTIF(F357:F360,"&gt;="&amp;$C356)</f>
        <v>1</v>
      </c>
      <c r="G361" s="115"/>
      <c r="H361" s="76">
        <f>COUNTIF(H357:H360,"&gt;="&amp;$C356)</f>
        <v>1</v>
      </c>
      <c r="I361" s="115"/>
      <c r="J361" s="76">
        <f>COUNTIF(J357:J360,"&gt;="&amp;$C356)</f>
        <v>0</v>
      </c>
      <c r="K361" s="115"/>
      <c r="L361" s="76">
        <f>COUNTIF(L357:L360,"&gt;="&amp;$C356)</f>
        <v>0</v>
      </c>
      <c r="M361" s="115"/>
      <c r="N361" s="76">
        <f>COUNTIF(N357:N360,"&gt;="&amp;$C356)</f>
        <v>0</v>
      </c>
      <c r="O361" s="115"/>
    </row>
    <row r="362" spans="3:17" ht="16.5" thickBot="1"/>
    <row r="363" spans="3:17" ht="17.25" thickTop="1" thickBot="1">
      <c r="C363" s="15" t="s">
        <v>14</v>
      </c>
      <c r="D363" s="31" t="s">
        <v>54</v>
      </c>
      <c r="E363" s="86"/>
      <c r="F363" s="33" t="s">
        <v>52</v>
      </c>
      <c r="G363" s="91"/>
      <c r="H363" s="40" t="s">
        <v>50</v>
      </c>
      <c r="I363" s="93"/>
      <c r="J363" s="34" t="s">
        <v>48</v>
      </c>
      <c r="K363" s="98"/>
      <c r="L363" s="32" t="s">
        <v>70</v>
      </c>
      <c r="M363" s="101"/>
    </row>
    <row r="364" spans="3:17">
      <c r="C364" s="56">
        <f>LARGE(D365:L367,3)</f>
        <v>19.804805013927574</v>
      </c>
      <c r="D364" s="28">
        <f>D45</f>
        <v>0.39609610027855147</v>
      </c>
      <c r="E364" s="87"/>
      <c r="F364" s="43">
        <f t="shared" ref="F364:L364" si="113">F45</f>
        <v>0.21089686506133579</v>
      </c>
      <c r="G364" s="92"/>
      <c r="H364" s="41">
        <f t="shared" si="113"/>
        <v>0.19165508786268901</v>
      </c>
      <c r="I364" s="95"/>
      <c r="J364" s="36">
        <f t="shared" si="113"/>
        <v>0.13417946877243361</v>
      </c>
      <c r="K364" s="100"/>
      <c r="L364" s="21">
        <f t="shared" si="113"/>
        <v>0</v>
      </c>
      <c r="M364" s="103"/>
    </row>
    <row r="365" spans="3:17">
      <c r="C365">
        <v>1</v>
      </c>
      <c r="D365" s="73">
        <f>D364*100</f>
        <v>39.609610027855148</v>
      </c>
      <c r="E365" s="115"/>
      <c r="F365" s="73">
        <f>F364*100</f>
        <v>21.089686506133578</v>
      </c>
      <c r="G365" s="115"/>
      <c r="H365" s="73">
        <f>H364*100</f>
        <v>19.165508786268902</v>
      </c>
      <c r="I365" s="115"/>
      <c r="J365" s="73">
        <f>J364*100</f>
        <v>13.417946877243361</v>
      </c>
      <c r="K365" s="115"/>
      <c r="L365" s="73">
        <f>L364*100</f>
        <v>0</v>
      </c>
      <c r="M365" s="115"/>
      <c r="N365" s="73"/>
      <c r="O365" s="115"/>
    </row>
    <row r="366" spans="3:17">
      <c r="C366">
        <v>2</v>
      </c>
      <c r="D366" s="75">
        <f>D$365/$C366</f>
        <v>19.804805013927574</v>
      </c>
      <c r="E366" s="115"/>
      <c r="F366" s="75">
        <f>F$365/$C366</f>
        <v>10.544843253066789</v>
      </c>
      <c r="G366" s="115"/>
      <c r="H366" s="75">
        <f>H$365/$C366</f>
        <v>9.5827543931344508</v>
      </c>
      <c r="I366" s="115"/>
      <c r="J366" s="75">
        <f>J$365/$C366</f>
        <v>6.7089734386216806</v>
      </c>
      <c r="K366" s="115"/>
      <c r="L366" s="75">
        <f>L$365/$C366</f>
        <v>0</v>
      </c>
      <c r="M366" s="115"/>
      <c r="N366" s="75"/>
      <c r="O366" s="115"/>
    </row>
    <row r="367" spans="3:17">
      <c r="C367">
        <v>3</v>
      </c>
      <c r="D367" s="75">
        <f>D$365/$C367</f>
        <v>13.203203342618382</v>
      </c>
      <c r="E367" s="115"/>
      <c r="F367" s="75">
        <f>F$365/$C367</f>
        <v>7.0298955020445257</v>
      </c>
      <c r="G367" s="115"/>
      <c r="H367" s="75">
        <f>H$365/$C367</f>
        <v>6.3885029287563002</v>
      </c>
      <c r="I367" s="115"/>
      <c r="J367" s="75">
        <f>J$365/$C367</f>
        <v>4.4726489590811207</v>
      </c>
      <c r="K367" s="115"/>
      <c r="L367" s="75">
        <f>L$365/$C367</f>
        <v>0</v>
      </c>
      <c r="M367" s="115"/>
      <c r="N367" s="75"/>
      <c r="O367" s="115"/>
    </row>
    <row r="368" spans="3:17">
      <c r="D368" s="76">
        <f>COUNTIF(D365:D367,"&gt;="&amp;$C364)</f>
        <v>2</v>
      </c>
      <c r="E368" s="115"/>
      <c r="F368" s="76">
        <f>COUNTIF(F365:F367,"&gt;="&amp;$C364)</f>
        <v>1</v>
      </c>
      <c r="G368" s="115"/>
      <c r="H368" s="76">
        <f>COUNTIF(H365:H367,"&gt;="&amp;$C364)</f>
        <v>0</v>
      </c>
      <c r="I368" s="115"/>
      <c r="J368" s="76">
        <f>COUNTIF(J365:J367,"&gt;="&amp;$C364)</f>
        <v>0</v>
      </c>
      <c r="K368" s="115"/>
      <c r="L368" s="76">
        <f>COUNTIF(L365:L367,"&gt;="&amp;$C364)</f>
        <v>0</v>
      </c>
      <c r="M368" s="115"/>
    </row>
    <row r="369" spans="3:15" ht="16.5" thickBot="1"/>
    <row r="370" spans="3:15" ht="17.25" thickTop="1" thickBot="1">
      <c r="C370" s="15" t="s">
        <v>13</v>
      </c>
      <c r="D370" s="31" t="s">
        <v>54</v>
      </c>
      <c r="E370" s="86"/>
      <c r="F370" s="33" t="s">
        <v>52</v>
      </c>
      <c r="G370" s="91"/>
      <c r="H370" s="40" t="s">
        <v>50</v>
      </c>
      <c r="I370" s="93"/>
      <c r="J370" s="34" t="s">
        <v>48</v>
      </c>
      <c r="K370" s="98"/>
      <c r="L370" s="32" t="s">
        <v>70</v>
      </c>
      <c r="M370" s="101"/>
      <c r="N370" s="45" t="s">
        <v>73</v>
      </c>
      <c r="O370" s="104"/>
    </row>
    <row r="371" spans="3:15">
      <c r="C371" s="56">
        <f>LARGE(D372:N378,7)</f>
        <v>9.9753439585887484</v>
      </c>
      <c r="D371" s="28">
        <f>D46</f>
        <v>0.33836072423398322</v>
      </c>
      <c r="E371" s="87"/>
      <c r="F371" s="43">
        <f t="shared" ref="F371:N371" si="114">F46</f>
        <v>0.17878146297137668</v>
      </c>
      <c r="G371" s="92"/>
      <c r="H371" s="41">
        <f t="shared" si="114"/>
        <v>0.29926031875766246</v>
      </c>
      <c r="I371" s="95"/>
      <c r="J371" s="36">
        <f t="shared" si="114"/>
        <v>8.5283560660445082E-2</v>
      </c>
      <c r="K371" s="100"/>
      <c r="L371" s="21">
        <f t="shared" si="114"/>
        <v>0</v>
      </c>
      <c r="M371" s="103"/>
      <c r="N371" s="46">
        <f t="shared" si="114"/>
        <v>4.65E-2</v>
      </c>
      <c r="O371" s="106"/>
    </row>
    <row r="372" spans="3:15">
      <c r="C372">
        <v>1</v>
      </c>
      <c r="D372" s="73">
        <f>D371*100</f>
        <v>33.836072423398321</v>
      </c>
      <c r="E372" s="115"/>
      <c r="F372" s="73">
        <f>F371*100</f>
        <v>17.878146297137668</v>
      </c>
      <c r="G372" s="115"/>
      <c r="H372" s="73">
        <f>H371*100</f>
        <v>29.926031875766245</v>
      </c>
      <c r="I372" s="115"/>
      <c r="J372" s="73">
        <f>J371*100</f>
        <v>8.528356066044509</v>
      </c>
      <c r="K372" s="115"/>
      <c r="L372" s="73">
        <f>L371*100</f>
        <v>0</v>
      </c>
      <c r="M372" s="115"/>
      <c r="N372" s="73">
        <f>N371*100</f>
        <v>4.6500000000000004</v>
      </c>
      <c r="O372" s="115"/>
    </row>
    <row r="373" spans="3:15">
      <c r="C373">
        <v>2</v>
      </c>
      <c r="D373" s="75">
        <f t="shared" ref="D373:D378" si="115">D$372/$C373</f>
        <v>16.91803621169916</v>
      </c>
      <c r="E373" s="115"/>
      <c r="F373" s="75">
        <f t="shared" ref="F373:F378" si="116">F$372/$C373</f>
        <v>8.9390731485688342</v>
      </c>
      <c r="G373" s="115"/>
      <c r="H373" s="75">
        <f t="shared" ref="H373:H378" si="117">H$372/$C373</f>
        <v>14.963015937883123</v>
      </c>
      <c r="I373" s="115"/>
      <c r="J373" s="75">
        <f t="shared" ref="J373:J378" si="118">J$372/$C373</f>
        <v>4.2641780330222545</v>
      </c>
      <c r="K373" s="115"/>
      <c r="L373" s="75">
        <f t="shared" ref="L373:L378" si="119">L$372/$C373</f>
        <v>0</v>
      </c>
      <c r="M373" s="115"/>
      <c r="N373" s="75">
        <f t="shared" ref="N373:N378" si="120">N$372/$C373</f>
        <v>2.3250000000000002</v>
      </c>
      <c r="O373" s="115"/>
    </row>
    <row r="374" spans="3:15">
      <c r="C374">
        <v>3</v>
      </c>
      <c r="D374" s="75">
        <f t="shared" si="115"/>
        <v>11.278690807799441</v>
      </c>
      <c r="E374" s="115"/>
      <c r="F374" s="75">
        <f t="shared" si="116"/>
        <v>5.9593820990458894</v>
      </c>
      <c r="G374" s="115"/>
      <c r="H374" s="75">
        <f t="shared" si="117"/>
        <v>9.9753439585887484</v>
      </c>
      <c r="I374" s="115"/>
      <c r="J374" s="75">
        <f t="shared" si="118"/>
        <v>2.8427853553481697</v>
      </c>
      <c r="K374" s="115"/>
      <c r="L374" s="75">
        <f t="shared" si="119"/>
        <v>0</v>
      </c>
      <c r="M374" s="115"/>
      <c r="N374" s="75">
        <f t="shared" si="120"/>
        <v>1.55</v>
      </c>
      <c r="O374" s="115"/>
    </row>
    <row r="375" spans="3:15">
      <c r="C375">
        <v>4</v>
      </c>
      <c r="D375" s="75">
        <f t="shared" si="115"/>
        <v>8.4590181058495801</v>
      </c>
      <c r="E375" s="115"/>
      <c r="F375" s="75">
        <f t="shared" si="116"/>
        <v>4.4695365742844171</v>
      </c>
      <c r="G375" s="115"/>
      <c r="H375" s="75">
        <f t="shared" si="117"/>
        <v>7.4815079689415613</v>
      </c>
      <c r="I375" s="115"/>
      <c r="J375" s="75">
        <f t="shared" si="118"/>
        <v>2.1320890165111273</v>
      </c>
      <c r="K375" s="115"/>
      <c r="L375" s="75">
        <f t="shared" si="119"/>
        <v>0</v>
      </c>
      <c r="M375" s="115"/>
      <c r="N375" s="75">
        <f t="shared" si="120"/>
        <v>1.1625000000000001</v>
      </c>
      <c r="O375" s="115"/>
    </row>
    <row r="376" spans="3:15">
      <c r="C376">
        <v>5</v>
      </c>
      <c r="D376" s="75">
        <f t="shared" si="115"/>
        <v>6.7672144846796645</v>
      </c>
      <c r="E376" s="115"/>
      <c r="F376" s="75">
        <f t="shared" si="116"/>
        <v>3.5756292594275338</v>
      </c>
      <c r="G376" s="115"/>
      <c r="H376" s="75">
        <f t="shared" si="117"/>
        <v>5.9852063751532487</v>
      </c>
      <c r="I376" s="115"/>
      <c r="J376" s="75">
        <f t="shared" si="118"/>
        <v>1.7056712132089018</v>
      </c>
      <c r="K376" s="115"/>
      <c r="L376" s="75">
        <f t="shared" si="119"/>
        <v>0</v>
      </c>
      <c r="M376" s="115"/>
      <c r="N376" s="75">
        <f t="shared" si="120"/>
        <v>0.93</v>
      </c>
      <c r="O376" s="115"/>
    </row>
    <row r="377" spans="3:15">
      <c r="C377">
        <v>6</v>
      </c>
      <c r="D377" s="75">
        <f t="shared" si="115"/>
        <v>5.6393454038997204</v>
      </c>
      <c r="E377" s="115"/>
      <c r="F377" s="75">
        <f t="shared" si="116"/>
        <v>2.9796910495229447</v>
      </c>
      <c r="G377" s="115"/>
      <c r="H377" s="75">
        <f t="shared" si="117"/>
        <v>4.9876719792943742</v>
      </c>
      <c r="I377" s="115"/>
      <c r="J377" s="75">
        <f t="shared" si="118"/>
        <v>1.4213926776740848</v>
      </c>
      <c r="K377" s="115"/>
      <c r="L377" s="75">
        <f t="shared" si="119"/>
        <v>0</v>
      </c>
      <c r="M377" s="115"/>
      <c r="N377" s="75">
        <f t="shared" si="120"/>
        <v>0.77500000000000002</v>
      </c>
      <c r="O377" s="115"/>
    </row>
    <row r="378" spans="3:15">
      <c r="C378">
        <v>7</v>
      </c>
      <c r="D378" s="75">
        <f t="shared" si="115"/>
        <v>4.8337246319140457</v>
      </c>
      <c r="E378" s="115"/>
      <c r="F378" s="75">
        <f t="shared" si="116"/>
        <v>2.5540208995910954</v>
      </c>
      <c r="G378" s="115"/>
      <c r="H378" s="75">
        <f t="shared" si="117"/>
        <v>4.2751474108237497</v>
      </c>
      <c r="I378" s="115"/>
      <c r="J378" s="75">
        <f t="shared" si="118"/>
        <v>1.2183365808635014</v>
      </c>
      <c r="K378" s="115"/>
      <c r="L378" s="75">
        <f t="shared" si="119"/>
        <v>0</v>
      </c>
      <c r="M378" s="115"/>
      <c r="N378" s="75">
        <f t="shared" si="120"/>
        <v>0.66428571428571437</v>
      </c>
      <c r="O378" s="115"/>
    </row>
    <row r="379" spans="3:15">
      <c r="D379" s="76">
        <f>COUNTIF(D372:D378,"&gt;="&amp;$C371)</f>
        <v>3</v>
      </c>
      <c r="E379" s="115"/>
      <c r="F379" s="76">
        <f>COUNTIF(F372:F378,"&gt;="&amp;$C371)</f>
        <v>1</v>
      </c>
      <c r="G379" s="115"/>
      <c r="H379" s="76">
        <f>COUNTIF(H372:H378,"&gt;="&amp;$C371)</f>
        <v>3</v>
      </c>
      <c r="I379" s="115"/>
      <c r="J379" s="76">
        <f>COUNTIF(J372:J378,"&gt;="&amp;$C371)</f>
        <v>0</v>
      </c>
      <c r="K379" s="115"/>
      <c r="L379" s="76">
        <f>COUNTIF(L372:L378,"&gt;="&amp;$C371)</f>
        <v>0</v>
      </c>
      <c r="M379" s="115"/>
      <c r="N379" s="76">
        <f>COUNTIF(N372:N378,"&gt;="&amp;$C371)</f>
        <v>0</v>
      </c>
      <c r="O379" s="115"/>
    </row>
    <row r="380" spans="3:15" ht="16.5" thickBot="1"/>
    <row r="381" spans="3:15" ht="17.25" thickTop="1" thickBot="1">
      <c r="C381" s="15" t="s">
        <v>12</v>
      </c>
      <c r="D381" s="31" t="s">
        <v>54</v>
      </c>
      <c r="E381" s="86"/>
      <c r="F381" s="33" t="s">
        <v>52</v>
      </c>
      <c r="G381" s="91"/>
      <c r="H381" s="40" t="s">
        <v>50</v>
      </c>
      <c r="I381" s="93"/>
      <c r="J381" s="34" t="s">
        <v>48</v>
      </c>
      <c r="K381" s="98"/>
      <c r="L381" s="32" t="s">
        <v>70</v>
      </c>
      <c r="M381" s="101"/>
    </row>
    <row r="382" spans="3:15">
      <c r="C382" s="56">
        <f>LARGE(D383:L386,4)</f>
        <v>16.692194523906824</v>
      </c>
      <c r="D382" s="28">
        <f>D47</f>
        <v>0.41966155988857934</v>
      </c>
      <c r="E382" s="87"/>
      <c r="F382" s="43">
        <f>F47</f>
        <v>0.18676737846433442</v>
      </c>
      <c r="G382" s="92"/>
      <c r="H382" s="41">
        <f>H47</f>
        <v>0.16692194523906825</v>
      </c>
      <c r="I382" s="95"/>
      <c r="J382" s="36">
        <f>J47</f>
        <v>0.1217659727207466</v>
      </c>
      <c r="K382" s="100"/>
      <c r="L382" s="21">
        <f>L47</f>
        <v>0</v>
      </c>
      <c r="M382" s="103"/>
    </row>
    <row r="383" spans="3:15">
      <c r="C383">
        <v>1</v>
      </c>
      <c r="D383" s="73">
        <f>D382*100</f>
        <v>41.966155988857935</v>
      </c>
      <c r="E383" s="115"/>
      <c r="F383" s="73">
        <f>F382*100</f>
        <v>18.67673784643344</v>
      </c>
      <c r="G383" s="115"/>
      <c r="H383" s="73">
        <f>H382*100</f>
        <v>16.692194523906824</v>
      </c>
      <c r="I383" s="115"/>
      <c r="J383" s="73">
        <f>J382*100</f>
        <v>12.176597272074661</v>
      </c>
      <c r="K383" s="115"/>
      <c r="L383" s="73">
        <f>L382*100</f>
        <v>0</v>
      </c>
      <c r="M383" s="115"/>
      <c r="N383" s="73"/>
      <c r="O383" s="115"/>
    </row>
    <row r="384" spans="3:15">
      <c r="C384">
        <v>2</v>
      </c>
      <c r="D384" s="75">
        <f>D$383/$C384</f>
        <v>20.983077994428967</v>
      </c>
      <c r="E384" s="115"/>
      <c r="F384" s="75">
        <f>F$383/$C384</f>
        <v>9.33836892321672</v>
      </c>
      <c r="G384" s="115"/>
      <c r="H384" s="75">
        <f>H$383/$C384</f>
        <v>8.3460972619534122</v>
      </c>
      <c r="I384" s="115"/>
      <c r="J384" s="75">
        <f>J$383/$C384</f>
        <v>6.0882986360373303</v>
      </c>
      <c r="K384" s="115"/>
      <c r="L384" s="75">
        <f>L$383/$C384</f>
        <v>0</v>
      </c>
      <c r="M384" s="115"/>
      <c r="N384" s="75"/>
      <c r="O384" s="115"/>
    </row>
    <row r="385" spans="3:15">
      <c r="C385">
        <v>3</v>
      </c>
      <c r="D385" s="75">
        <f>D$383/$C385</f>
        <v>13.988718662952644</v>
      </c>
      <c r="E385" s="115"/>
      <c r="F385" s="75">
        <f>F$383/$C385</f>
        <v>6.22557928214448</v>
      </c>
      <c r="G385" s="115"/>
      <c r="H385" s="75">
        <f>H$383/$C385</f>
        <v>5.5640648413022751</v>
      </c>
      <c r="I385" s="115"/>
      <c r="J385" s="75">
        <f>J$383/$C385</f>
        <v>4.0588657573582205</v>
      </c>
      <c r="K385" s="115"/>
      <c r="L385" s="75">
        <f>L$383/$C385</f>
        <v>0</v>
      </c>
      <c r="M385" s="115"/>
      <c r="N385" s="75"/>
      <c r="O385" s="115"/>
    </row>
    <row r="386" spans="3:15">
      <c r="C386">
        <v>4</v>
      </c>
      <c r="D386" s="75">
        <f>D$383/$C386</f>
        <v>10.491538997214484</v>
      </c>
      <c r="E386" s="115"/>
      <c r="F386" s="75">
        <f>F$383/$C386</f>
        <v>4.66918446160836</v>
      </c>
      <c r="G386" s="115"/>
      <c r="H386" s="75">
        <f>H$383/$C386</f>
        <v>4.1730486309767061</v>
      </c>
      <c r="I386" s="115"/>
      <c r="J386" s="75">
        <f>J$383/$C386</f>
        <v>3.0441493180186652</v>
      </c>
      <c r="K386" s="115"/>
      <c r="L386" s="75">
        <f>L$383/$C386</f>
        <v>0</v>
      </c>
      <c r="M386" s="115"/>
      <c r="N386" s="75"/>
      <c r="O386" s="115"/>
    </row>
    <row r="387" spans="3:15">
      <c r="D387" s="76">
        <f>COUNTIF(D383:D386,"&gt;="&amp;$C382)</f>
        <v>2</v>
      </c>
      <c r="E387" s="115"/>
      <c r="F387" s="76">
        <f>COUNTIF(F383:F386,"&gt;="&amp;$C382)</f>
        <v>1</v>
      </c>
      <c r="G387" s="115"/>
      <c r="H387" s="76">
        <f>COUNTIF(H383:H386,"&gt;="&amp;$C382)</f>
        <v>1</v>
      </c>
      <c r="I387" s="115"/>
      <c r="J387" s="76">
        <f>COUNTIF(J383:J386,"&gt;="&amp;$C382)</f>
        <v>0</v>
      </c>
      <c r="K387" s="115"/>
      <c r="L387" s="76">
        <f>COUNTIF(L383:L386,"&gt;="&amp;$C382)</f>
        <v>0</v>
      </c>
      <c r="M387" s="115"/>
      <c r="N387" s="76"/>
      <c r="O387" s="115"/>
    </row>
    <row r="388" spans="3:15" ht="16.5" thickBot="1"/>
    <row r="389" spans="3:15" ht="17.25" thickTop="1" thickBot="1">
      <c r="C389" s="15" t="s">
        <v>11</v>
      </c>
      <c r="D389" s="31" t="s">
        <v>54</v>
      </c>
      <c r="E389" s="86"/>
      <c r="F389" s="33" t="s">
        <v>52</v>
      </c>
      <c r="G389" s="91"/>
      <c r="H389" s="40" t="s">
        <v>50</v>
      </c>
      <c r="I389" s="93"/>
      <c r="J389" s="34" t="s">
        <v>48</v>
      </c>
      <c r="K389" s="98"/>
      <c r="L389" s="32" t="s">
        <v>70</v>
      </c>
      <c r="M389" s="101"/>
      <c r="N389" s="45" t="s">
        <v>73</v>
      </c>
      <c r="O389" s="104"/>
    </row>
    <row r="390" spans="3:15">
      <c r="C390" s="56">
        <f>LARGE(D391:N397,7)</f>
        <v>9.9592246949030869</v>
      </c>
      <c r="D390" s="28">
        <f>D48</f>
        <v>0.28406197771587738</v>
      </c>
      <c r="E390" s="87"/>
      <c r="F390" s="43">
        <f t="shared" ref="F390:N390" si="121">F48</f>
        <v>0.18496410722398912</v>
      </c>
      <c r="G390" s="92"/>
      <c r="H390" s="41">
        <f t="shared" si="121"/>
        <v>0.24786677564364529</v>
      </c>
      <c r="I390" s="95"/>
      <c r="J390" s="36">
        <f t="shared" si="121"/>
        <v>9.9592246949030863E-2</v>
      </c>
      <c r="K390" s="100"/>
      <c r="L390" s="21">
        <f t="shared" si="121"/>
        <v>0</v>
      </c>
      <c r="M390" s="103"/>
      <c r="N390" s="46">
        <f t="shared" si="121"/>
        <v>0.12570000000000001</v>
      </c>
      <c r="O390" s="106"/>
    </row>
    <row r="391" spans="3:15">
      <c r="C391">
        <v>1</v>
      </c>
      <c r="D391" s="73">
        <f>D390*100</f>
        <v>28.406197771587738</v>
      </c>
      <c r="E391" s="115"/>
      <c r="F391" s="73">
        <f>F390*100</f>
        <v>18.496410722398913</v>
      </c>
      <c r="G391" s="115"/>
      <c r="H391" s="73">
        <f>H390*100</f>
        <v>24.786677564364528</v>
      </c>
      <c r="I391" s="115"/>
      <c r="J391" s="73">
        <f>J390*100</f>
        <v>9.9592246949030869</v>
      </c>
      <c r="K391" s="115"/>
      <c r="L391" s="73">
        <f>L390*100</f>
        <v>0</v>
      </c>
      <c r="M391" s="115"/>
      <c r="N391" s="73">
        <f>N390*100</f>
        <v>12.57</v>
      </c>
      <c r="O391" s="115"/>
    </row>
    <row r="392" spans="3:15">
      <c r="C392">
        <v>2</v>
      </c>
      <c r="D392" s="75">
        <f t="shared" ref="D392:D397" si="122">D$391/$C392</f>
        <v>14.203098885793869</v>
      </c>
      <c r="E392" s="115"/>
      <c r="F392" s="75">
        <f t="shared" ref="F392:F397" si="123">F$391/$C392</f>
        <v>9.2482053611994566</v>
      </c>
      <c r="G392" s="115"/>
      <c r="H392" s="75">
        <f t="shared" ref="H392:H397" si="124">H$391/$C392</f>
        <v>12.393338782182264</v>
      </c>
      <c r="I392" s="115"/>
      <c r="J392" s="75">
        <f t="shared" ref="J392:J397" si="125">J$391/$C392</f>
        <v>4.9796123474515435</v>
      </c>
      <c r="K392" s="115"/>
      <c r="L392" s="75">
        <f t="shared" ref="L392:L397" si="126">L$391/$C392</f>
        <v>0</v>
      </c>
      <c r="M392" s="115"/>
      <c r="N392" s="75">
        <f t="shared" ref="N392:N397" si="127">N$391/$C392</f>
        <v>6.2850000000000001</v>
      </c>
      <c r="O392" s="115"/>
    </row>
    <row r="393" spans="3:15">
      <c r="C393">
        <v>3</v>
      </c>
      <c r="D393" s="75">
        <f t="shared" si="122"/>
        <v>9.4687325905292461</v>
      </c>
      <c r="E393" s="115"/>
      <c r="F393" s="75">
        <f t="shared" si="123"/>
        <v>6.165470240799638</v>
      </c>
      <c r="G393" s="115"/>
      <c r="H393" s="75">
        <f t="shared" si="124"/>
        <v>8.2622258547881753</v>
      </c>
      <c r="I393" s="115"/>
      <c r="J393" s="75">
        <f t="shared" si="125"/>
        <v>3.3197415649676958</v>
      </c>
      <c r="K393" s="115"/>
      <c r="L393" s="75">
        <f t="shared" si="126"/>
        <v>0</v>
      </c>
      <c r="M393" s="115"/>
      <c r="N393" s="75">
        <f t="shared" si="127"/>
        <v>4.1900000000000004</v>
      </c>
      <c r="O393" s="115"/>
    </row>
    <row r="394" spans="3:15">
      <c r="C394">
        <v>4</v>
      </c>
      <c r="D394" s="75">
        <f t="shared" si="122"/>
        <v>7.1015494428969346</v>
      </c>
      <c r="E394" s="115"/>
      <c r="F394" s="75">
        <f t="shared" si="123"/>
        <v>4.6241026805997283</v>
      </c>
      <c r="G394" s="115"/>
      <c r="H394" s="75">
        <f t="shared" si="124"/>
        <v>6.1966693910911319</v>
      </c>
      <c r="I394" s="115"/>
      <c r="J394" s="75">
        <f t="shared" si="125"/>
        <v>2.4898061737257717</v>
      </c>
      <c r="K394" s="115"/>
      <c r="L394" s="75">
        <f t="shared" si="126"/>
        <v>0</v>
      </c>
      <c r="M394" s="115"/>
      <c r="N394" s="75">
        <f t="shared" si="127"/>
        <v>3.1425000000000001</v>
      </c>
      <c r="O394" s="115"/>
    </row>
    <row r="395" spans="3:15">
      <c r="C395">
        <v>5</v>
      </c>
      <c r="D395" s="75">
        <f t="shared" si="122"/>
        <v>5.681239554317548</v>
      </c>
      <c r="E395" s="115"/>
      <c r="F395" s="75">
        <f t="shared" si="123"/>
        <v>3.6992821444797825</v>
      </c>
      <c r="G395" s="115"/>
      <c r="H395" s="75">
        <f t="shared" si="124"/>
        <v>4.9573355128729055</v>
      </c>
      <c r="I395" s="115"/>
      <c r="J395" s="75">
        <f t="shared" si="125"/>
        <v>1.9918449389806174</v>
      </c>
      <c r="K395" s="115"/>
      <c r="L395" s="75">
        <f t="shared" si="126"/>
        <v>0</v>
      </c>
      <c r="M395" s="115"/>
      <c r="N395" s="75">
        <f t="shared" si="127"/>
        <v>2.5140000000000002</v>
      </c>
      <c r="O395" s="115"/>
    </row>
    <row r="396" spans="3:15">
      <c r="C396">
        <v>6</v>
      </c>
      <c r="D396" s="75">
        <f t="shared" si="122"/>
        <v>4.734366295264623</v>
      </c>
      <c r="E396" s="115"/>
      <c r="F396" s="75">
        <f t="shared" si="123"/>
        <v>3.082735120399819</v>
      </c>
      <c r="G396" s="115"/>
      <c r="H396" s="75">
        <f t="shared" si="124"/>
        <v>4.1311129273940876</v>
      </c>
      <c r="I396" s="115"/>
      <c r="J396" s="75">
        <f t="shared" si="125"/>
        <v>1.6598707824838479</v>
      </c>
      <c r="K396" s="115"/>
      <c r="L396" s="75">
        <f t="shared" si="126"/>
        <v>0</v>
      </c>
      <c r="M396" s="115"/>
      <c r="N396" s="75">
        <f t="shared" si="127"/>
        <v>2.0950000000000002</v>
      </c>
      <c r="O396" s="115"/>
    </row>
    <row r="397" spans="3:15">
      <c r="C397">
        <v>7</v>
      </c>
      <c r="D397" s="75">
        <f t="shared" si="122"/>
        <v>4.0580282530839629</v>
      </c>
      <c r="E397" s="115"/>
      <c r="F397" s="75">
        <f t="shared" si="123"/>
        <v>2.6423443889141303</v>
      </c>
      <c r="G397" s="115"/>
      <c r="H397" s="75">
        <f t="shared" si="124"/>
        <v>3.540953937766361</v>
      </c>
      <c r="I397" s="115"/>
      <c r="J397" s="75">
        <f t="shared" si="125"/>
        <v>1.4227463849861552</v>
      </c>
      <c r="K397" s="115"/>
      <c r="L397" s="75">
        <f t="shared" si="126"/>
        <v>0</v>
      </c>
      <c r="M397" s="115"/>
      <c r="N397" s="75">
        <f t="shared" si="127"/>
        <v>1.7957142857142858</v>
      </c>
      <c r="O397" s="115"/>
    </row>
    <row r="398" spans="3:15">
      <c r="D398" s="76">
        <f>COUNTIF(D391:D397,"&gt;="&amp;$C390)</f>
        <v>2</v>
      </c>
      <c r="E398" s="115"/>
      <c r="F398" s="76">
        <f>COUNTIF(F391:F397,"&gt;="&amp;$C390)</f>
        <v>1</v>
      </c>
      <c r="G398" s="115"/>
      <c r="H398" s="76">
        <f>COUNTIF(H391:H397,"&gt;="&amp;$C390)</f>
        <v>2</v>
      </c>
      <c r="I398" s="115"/>
      <c r="J398" s="76">
        <f>COUNTIF(J391:J397,"&gt;="&amp;$C390)</f>
        <v>1</v>
      </c>
      <c r="K398" s="115"/>
      <c r="L398" s="76">
        <f>COUNTIF(L391:L397,"&gt;="&amp;$C390)</f>
        <v>0</v>
      </c>
      <c r="M398" s="115"/>
      <c r="N398" s="76">
        <f>COUNTIF(N391:N397,"&gt;="&amp;$C390)</f>
        <v>1</v>
      </c>
      <c r="O398" s="115"/>
    </row>
    <row r="399" spans="3:15" ht="16.5" thickBot="1"/>
    <row r="400" spans="3:15" ht="17.25" thickTop="1" thickBot="1">
      <c r="C400" s="15" t="s">
        <v>10</v>
      </c>
      <c r="D400" s="31" t="s">
        <v>54</v>
      </c>
      <c r="E400" s="86"/>
      <c r="F400" s="33" t="s">
        <v>52</v>
      </c>
      <c r="G400" s="91"/>
      <c r="H400" s="40" t="s">
        <v>50</v>
      </c>
      <c r="I400" s="93"/>
      <c r="J400" s="34" t="s">
        <v>48</v>
      </c>
      <c r="K400" s="98"/>
      <c r="L400" s="32" t="s">
        <v>70</v>
      </c>
      <c r="M400" s="101"/>
    </row>
    <row r="401" spans="3:15">
      <c r="C401" s="56">
        <f>LARGE(D402:L404,3)</f>
        <v>19.362952646239549</v>
      </c>
      <c r="D401" s="28">
        <f>D49</f>
        <v>0.38725905292479101</v>
      </c>
      <c r="E401" s="87"/>
      <c r="F401" s="43">
        <f t="shared" ref="F401:L401" si="128">F49</f>
        <v>0.18487823716492505</v>
      </c>
      <c r="G401" s="92"/>
      <c r="H401" s="41">
        <f t="shared" si="128"/>
        <v>0.19625909276665304</v>
      </c>
      <c r="I401" s="95"/>
      <c r="J401" s="36">
        <f t="shared" si="128"/>
        <v>0.16165972720746591</v>
      </c>
      <c r="K401" s="100"/>
      <c r="L401" s="21">
        <f t="shared" si="128"/>
        <v>0</v>
      </c>
      <c r="M401" s="103"/>
    </row>
    <row r="402" spans="3:15">
      <c r="C402">
        <v>1</v>
      </c>
      <c r="D402" s="73">
        <f>D401*100</f>
        <v>38.725905292479098</v>
      </c>
      <c r="E402" s="115"/>
      <c r="F402" s="73">
        <f>F401*100</f>
        <v>18.487823716492503</v>
      </c>
      <c r="G402" s="115"/>
      <c r="H402" s="73">
        <f>H401*100</f>
        <v>19.625909276665304</v>
      </c>
      <c r="I402" s="115"/>
      <c r="J402" s="73">
        <f>J401*100</f>
        <v>16.165972720746591</v>
      </c>
      <c r="K402" s="115"/>
      <c r="L402" s="73">
        <f>L401*100</f>
        <v>0</v>
      </c>
      <c r="M402" s="115"/>
    </row>
    <row r="403" spans="3:15">
      <c r="C403">
        <v>2</v>
      </c>
      <c r="D403" s="75">
        <f>D402/$C403</f>
        <v>19.362952646239549</v>
      </c>
      <c r="E403" s="115"/>
      <c r="F403" s="75">
        <f>F$402/$C403</f>
        <v>9.2439118582462516</v>
      </c>
      <c r="G403" s="115"/>
      <c r="H403" s="75">
        <f>H$402/$C403</f>
        <v>9.812954638332652</v>
      </c>
      <c r="I403" s="115"/>
      <c r="J403" s="75">
        <f>J$402/$C403</f>
        <v>8.0829863603732957</v>
      </c>
      <c r="K403" s="115"/>
      <c r="L403" s="75">
        <f>L$402/$C403</f>
        <v>0</v>
      </c>
      <c r="M403" s="115"/>
    </row>
    <row r="404" spans="3:15">
      <c r="C404">
        <v>3</v>
      </c>
      <c r="D404" s="75">
        <f>D$402/$C404</f>
        <v>12.908635097493033</v>
      </c>
      <c r="E404" s="115"/>
      <c r="F404" s="75">
        <f>F$402/$C404</f>
        <v>6.1626079054975014</v>
      </c>
      <c r="G404" s="115"/>
      <c r="H404" s="75">
        <f>H$402/$C404</f>
        <v>6.5419697588884347</v>
      </c>
      <c r="I404" s="115"/>
      <c r="J404" s="75">
        <f>J$402/$C404</f>
        <v>5.3886575735821971</v>
      </c>
      <c r="K404" s="115"/>
      <c r="L404" s="75">
        <f>L$402/$C404</f>
        <v>0</v>
      </c>
      <c r="M404" s="115"/>
    </row>
    <row r="405" spans="3:15">
      <c r="D405" s="76">
        <f>COUNTIF(D402:D404,"&gt;="&amp;$C401)</f>
        <v>2</v>
      </c>
      <c r="E405" s="115"/>
      <c r="F405" s="76">
        <f>COUNTIF(F402:F404,"&gt;="&amp;$C401)</f>
        <v>0</v>
      </c>
      <c r="G405" s="115"/>
      <c r="H405" s="76">
        <f>COUNTIF(H402:H404,"&gt;="&amp;$C401)</f>
        <v>1</v>
      </c>
      <c r="I405" s="115"/>
      <c r="J405" s="76">
        <f>COUNTIF(J402:J404,"&gt;="&amp;$C401)</f>
        <v>0</v>
      </c>
      <c r="K405" s="115"/>
      <c r="L405" s="76">
        <f>COUNTIF(L402:L404,"&gt;="&amp;$C401)</f>
        <v>0</v>
      </c>
      <c r="M405" s="115"/>
    </row>
    <row r="406" spans="3:15" ht="16.5" thickBot="1"/>
    <row r="407" spans="3:15" ht="17.25" thickTop="1" thickBot="1">
      <c r="C407" s="15" t="s">
        <v>9</v>
      </c>
      <c r="D407" s="31" t="s">
        <v>54</v>
      </c>
      <c r="E407" s="86"/>
      <c r="F407" s="33" t="s">
        <v>52</v>
      </c>
      <c r="G407" s="91"/>
      <c r="H407" s="40" t="s">
        <v>50</v>
      </c>
      <c r="I407" s="93"/>
      <c r="J407" s="34" t="s">
        <v>48</v>
      </c>
      <c r="K407" s="98"/>
      <c r="L407" s="32" t="s">
        <v>70</v>
      </c>
      <c r="M407" s="101"/>
    </row>
    <row r="408" spans="3:15">
      <c r="C408" s="56">
        <f>LARGE(D409:N420,12)</f>
        <v>6.6142419288925209</v>
      </c>
      <c r="D408" s="28">
        <f>D50</f>
        <v>0.24733913649025066</v>
      </c>
      <c r="E408" s="87"/>
      <c r="F408" s="43">
        <f t="shared" ref="F408:N408" si="129">F50</f>
        <v>0.29161472058155385</v>
      </c>
      <c r="G408" s="92"/>
      <c r="H408" s="41">
        <f t="shared" si="129"/>
        <v>0.26456967715570084</v>
      </c>
      <c r="I408" s="95"/>
      <c r="J408" s="36">
        <f t="shared" si="129"/>
        <v>0.12337688442211056</v>
      </c>
      <c r="K408" s="100"/>
      <c r="L408" s="21">
        <f t="shared" si="129"/>
        <v>0</v>
      </c>
      <c r="M408" s="103"/>
      <c r="N408" s="46">
        <f t="shared" si="129"/>
        <v>0</v>
      </c>
      <c r="O408" s="106"/>
    </row>
    <row r="409" spans="3:15">
      <c r="C409">
        <v>1</v>
      </c>
      <c r="D409" s="73">
        <f>D408*100</f>
        <v>24.733913649025066</v>
      </c>
      <c r="E409" s="115"/>
      <c r="F409" s="73">
        <f>F408*100</f>
        <v>29.161472058155386</v>
      </c>
      <c r="G409" s="115"/>
      <c r="H409" s="73">
        <f>H408*100</f>
        <v>26.456967715570084</v>
      </c>
      <c r="I409" s="115"/>
      <c r="J409" s="73">
        <f>J408*100</f>
        <v>12.337688442211055</v>
      </c>
      <c r="K409" s="115"/>
      <c r="L409" s="73">
        <f>L408*100</f>
        <v>0</v>
      </c>
      <c r="M409" s="115"/>
      <c r="N409" s="73">
        <f>N408*100</f>
        <v>0</v>
      </c>
      <c r="O409" s="115"/>
    </row>
    <row r="410" spans="3:15">
      <c r="C410">
        <v>2</v>
      </c>
      <c r="D410" s="75">
        <f t="shared" ref="D410:D420" si="130">D$409/$C410</f>
        <v>12.366956824512533</v>
      </c>
      <c r="E410" s="115"/>
      <c r="F410" s="75">
        <f t="shared" ref="F410:F420" si="131">F$409/$C410</f>
        <v>14.580736029077693</v>
      </c>
      <c r="G410" s="115"/>
      <c r="H410" s="75">
        <f t="shared" ref="H410:H420" si="132">H$409/$C410</f>
        <v>13.228483857785042</v>
      </c>
      <c r="I410" s="115"/>
      <c r="J410" s="75">
        <f t="shared" ref="J410:J420" si="133">J$409/$C410</f>
        <v>6.1688442211055277</v>
      </c>
      <c r="K410" s="115"/>
      <c r="L410" s="75">
        <f t="shared" ref="L410:L420" si="134">L$409/$C410</f>
        <v>0</v>
      </c>
      <c r="M410" s="115"/>
      <c r="N410" s="75">
        <f t="shared" ref="N410:N420" si="135">N$409/$C410</f>
        <v>0</v>
      </c>
      <c r="O410" s="115"/>
    </row>
    <row r="411" spans="3:15">
      <c r="C411">
        <v>3</v>
      </c>
      <c r="D411" s="75">
        <f t="shared" si="130"/>
        <v>8.2446378830083553</v>
      </c>
      <c r="E411" s="115"/>
      <c r="F411" s="75">
        <f t="shared" si="131"/>
        <v>9.7204906860517948</v>
      </c>
      <c r="G411" s="115"/>
      <c r="H411" s="75">
        <f t="shared" si="132"/>
        <v>8.8189892385233613</v>
      </c>
      <c r="I411" s="115"/>
      <c r="J411" s="75">
        <f t="shared" si="133"/>
        <v>4.1125628140703521</v>
      </c>
      <c r="K411" s="115"/>
      <c r="L411" s="75">
        <f t="shared" si="134"/>
        <v>0</v>
      </c>
      <c r="M411" s="115"/>
      <c r="N411" s="75">
        <f t="shared" si="135"/>
        <v>0</v>
      </c>
      <c r="O411" s="115"/>
    </row>
    <row r="412" spans="3:15">
      <c r="C412">
        <v>4</v>
      </c>
      <c r="D412" s="75">
        <f t="shared" si="130"/>
        <v>6.1834784122562665</v>
      </c>
      <c r="E412" s="115"/>
      <c r="F412" s="75">
        <f t="shared" si="131"/>
        <v>7.2903680145388465</v>
      </c>
      <c r="G412" s="115"/>
      <c r="H412" s="75">
        <f t="shared" si="132"/>
        <v>6.6142419288925209</v>
      </c>
      <c r="I412" s="115"/>
      <c r="J412" s="75">
        <f t="shared" si="133"/>
        <v>3.0844221105527638</v>
      </c>
      <c r="K412" s="115"/>
      <c r="L412" s="75">
        <f t="shared" si="134"/>
        <v>0</v>
      </c>
      <c r="M412" s="115"/>
      <c r="N412" s="75">
        <f t="shared" si="135"/>
        <v>0</v>
      </c>
      <c r="O412" s="115"/>
    </row>
    <row r="413" spans="3:15">
      <c r="C413">
        <v>5</v>
      </c>
      <c r="D413" s="75">
        <f t="shared" si="130"/>
        <v>4.9467827298050135</v>
      </c>
      <c r="E413" s="115"/>
      <c r="F413" s="75">
        <f t="shared" si="131"/>
        <v>5.8322944116310769</v>
      </c>
      <c r="G413" s="115"/>
      <c r="H413" s="75">
        <f t="shared" si="132"/>
        <v>5.2913935431140171</v>
      </c>
      <c r="I413" s="115"/>
      <c r="J413" s="75">
        <f t="shared" si="133"/>
        <v>2.4675376884422109</v>
      </c>
      <c r="K413" s="115"/>
      <c r="L413" s="75">
        <f t="shared" si="134"/>
        <v>0</v>
      </c>
      <c r="M413" s="115"/>
      <c r="N413" s="75">
        <f t="shared" si="135"/>
        <v>0</v>
      </c>
      <c r="O413" s="115"/>
    </row>
    <row r="414" spans="3:15">
      <c r="C414">
        <v>6</v>
      </c>
      <c r="D414" s="75">
        <f t="shared" si="130"/>
        <v>4.1223189415041777</v>
      </c>
      <c r="E414" s="115"/>
      <c r="F414" s="75">
        <f t="shared" si="131"/>
        <v>4.8602453430258974</v>
      </c>
      <c r="G414" s="115"/>
      <c r="H414" s="75">
        <f t="shared" si="132"/>
        <v>4.4094946192616806</v>
      </c>
      <c r="I414" s="115"/>
      <c r="J414" s="75">
        <f t="shared" si="133"/>
        <v>2.056281407035176</v>
      </c>
      <c r="K414" s="115"/>
      <c r="L414" s="75">
        <f t="shared" si="134"/>
        <v>0</v>
      </c>
      <c r="M414" s="115"/>
      <c r="N414" s="75">
        <f t="shared" si="135"/>
        <v>0</v>
      </c>
      <c r="O414" s="115"/>
    </row>
    <row r="415" spans="3:15">
      <c r="C415">
        <v>7</v>
      </c>
      <c r="D415" s="75">
        <f t="shared" si="130"/>
        <v>3.5334162355750096</v>
      </c>
      <c r="E415" s="115"/>
      <c r="F415" s="75">
        <f t="shared" si="131"/>
        <v>4.1659245797364841</v>
      </c>
      <c r="G415" s="115"/>
      <c r="H415" s="75">
        <f t="shared" si="132"/>
        <v>3.779566816510012</v>
      </c>
      <c r="I415" s="115"/>
      <c r="J415" s="75">
        <f t="shared" si="133"/>
        <v>1.7625269203158651</v>
      </c>
      <c r="K415" s="115"/>
      <c r="L415" s="75">
        <f t="shared" si="134"/>
        <v>0</v>
      </c>
      <c r="M415" s="115"/>
      <c r="N415" s="75">
        <f t="shared" si="135"/>
        <v>0</v>
      </c>
      <c r="O415" s="115"/>
    </row>
    <row r="416" spans="3:15">
      <c r="C416">
        <v>8</v>
      </c>
      <c r="D416" s="75">
        <f t="shared" si="130"/>
        <v>3.0917392061281332</v>
      </c>
      <c r="E416" s="115"/>
      <c r="F416" s="75">
        <f t="shared" si="131"/>
        <v>3.6451840072694233</v>
      </c>
      <c r="G416" s="115"/>
      <c r="H416" s="75">
        <f t="shared" si="132"/>
        <v>3.3071209644462605</v>
      </c>
      <c r="I416" s="115"/>
      <c r="J416" s="75">
        <f t="shared" si="133"/>
        <v>1.5422110552763819</v>
      </c>
      <c r="K416" s="115"/>
      <c r="L416" s="75">
        <f t="shared" si="134"/>
        <v>0</v>
      </c>
      <c r="M416" s="115"/>
      <c r="N416" s="75">
        <f t="shared" si="135"/>
        <v>0</v>
      </c>
      <c r="O416" s="115"/>
    </row>
    <row r="417" spans="3:17">
      <c r="C417">
        <v>9</v>
      </c>
      <c r="D417" s="75">
        <f t="shared" si="130"/>
        <v>2.7482126276694516</v>
      </c>
      <c r="E417" s="115"/>
      <c r="F417" s="75">
        <f t="shared" si="131"/>
        <v>3.2401635620172651</v>
      </c>
      <c r="G417" s="115"/>
      <c r="H417" s="75">
        <f t="shared" si="132"/>
        <v>2.9396630795077869</v>
      </c>
      <c r="I417" s="115"/>
      <c r="J417" s="75">
        <f t="shared" si="133"/>
        <v>1.3708542713567839</v>
      </c>
      <c r="K417" s="115"/>
      <c r="L417" s="75">
        <f t="shared" si="134"/>
        <v>0</v>
      </c>
      <c r="M417" s="115"/>
      <c r="N417" s="75">
        <f t="shared" si="135"/>
        <v>0</v>
      </c>
      <c r="O417" s="115"/>
    </row>
    <row r="418" spans="3:17">
      <c r="C418">
        <v>10</v>
      </c>
      <c r="D418" s="75">
        <f t="shared" si="130"/>
        <v>2.4733913649025068</v>
      </c>
      <c r="E418" s="115"/>
      <c r="F418" s="75">
        <f t="shared" si="131"/>
        <v>2.9161472058155384</v>
      </c>
      <c r="G418" s="115"/>
      <c r="H418" s="75">
        <f t="shared" si="132"/>
        <v>2.6456967715570086</v>
      </c>
      <c r="I418" s="115"/>
      <c r="J418" s="75">
        <f t="shared" si="133"/>
        <v>1.2337688442211054</v>
      </c>
      <c r="K418" s="115"/>
      <c r="L418" s="75">
        <f t="shared" si="134"/>
        <v>0</v>
      </c>
      <c r="M418" s="115"/>
      <c r="N418" s="75">
        <f t="shared" si="135"/>
        <v>0</v>
      </c>
      <c r="O418" s="115"/>
    </row>
    <row r="419" spans="3:17">
      <c r="C419">
        <v>11</v>
      </c>
      <c r="D419" s="75">
        <f t="shared" si="130"/>
        <v>2.2485376044568244</v>
      </c>
      <c r="E419" s="115"/>
      <c r="F419" s="75">
        <f t="shared" si="131"/>
        <v>2.6510429143777623</v>
      </c>
      <c r="G419" s="115"/>
      <c r="H419" s="75">
        <f t="shared" si="132"/>
        <v>2.4051788832336438</v>
      </c>
      <c r="I419" s="115"/>
      <c r="J419" s="75">
        <f t="shared" si="133"/>
        <v>1.1216080402010051</v>
      </c>
      <c r="K419" s="115"/>
      <c r="L419" s="75">
        <f t="shared" si="134"/>
        <v>0</v>
      </c>
      <c r="M419" s="115"/>
      <c r="N419" s="75">
        <f t="shared" si="135"/>
        <v>0</v>
      </c>
      <c r="O419" s="115"/>
    </row>
    <row r="420" spans="3:17">
      <c r="C420">
        <v>12</v>
      </c>
      <c r="D420" s="75">
        <f t="shared" si="130"/>
        <v>2.0611594707520888</v>
      </c>
      <c r="E420" s="115"/>
      <c r="F420" s="75">
        <f t="shared" si="131"/>
        <v>2.4301226715129487</v>
      </c>
      <c r="G420" s="115"/>
      <c r="H420" s="75">
        <f t="shared" si="132"/>
        <v>2.2047473096308403</v>
      </c>
      <c r="I420" s="115"/>
      <c r="J420" s="75">
        <f t="shared" si="133"/>
        <v>1.028140703517588</v>
      </c>
      <c r="K420" s="115"/>
      <c r="L420" s="75">
        <f t="shared" si="134"/>
        <v>0</v>
      </c>
      <c r="M420" s="115"/>
      <c r="N420" s="75">
        <f t="shared" si="135"/>
        <v>0</v>
      </c>
      <c r="O420" s="115"/>
    </row>
    <row r="421" spans="3:17">
      <c r="D421" s="76">
        <f>COUNTIF(D409:D420,"&gt;="&amp;$C408)</f>
        <v>3</v>
      </c>
      <c r="E421" s="115"/>
      <c r="F421" s="76">
        <f>COUNTIF(F409:F420,"&gt;="&amp;$C408)</f>
        <v>4</v>
      </c>
      <c r="G421" s="115"/>
      <c r="H421" s="76">
        <f>COUNTIF(H409:H420,"&gt;="&amp;$C408)</f>
        <v>4</v>
      </c>
      <c r="I421" s="115"/>
      <c r="J421" s="76">
        <f>COUNTIF(J409:J420,"&gt;="&amp;$C408)</f>
        <v>1</v>
      </c>
      <c r="K421" s="115"/>
      <c r="L421" s="76">
        <f>COUNTIF(L409:L420,"&gt;="&amp;$C408)</f>
        <v>0</v>
      </c>
      <c r="M421" s="115"/>
      <c r="N421" s="76">
        <f>COUNTIF(N409:N420,"&gt;="&amp;$C408)</f>
        <v>0</v>
      </c>
      <c r="O421" s="115"/>
    </row>
    <row r="422" spans="3:17" ht="16.5" thickBot="1"/>
    <row r="423" spans="3:17" ht="17.25" thickTop="1" thickBot="1">
      <c r="C423" s="15" t="s">
        <v>8</v>
      </c>
      <c r="D423" s="31" t="s">
        <v>54</v>
      </c>
      <c r="E423" s="86"/>
      <c r="F423" s="33" t="s">
        <v>52</v>
      </c>
      <c r="G423" s="91"/>
      <c r="H423" s="40" t="s">
        <v>50</v>
      </c>
      <c r="I423" s="93"/>
      <c r="J423" s="34" t="s">
        <v>48</v>
      </c>
      <c r="K423" s="98"/>
      <c r="L423" s="32" t="s">
        <v>70</v>
      </c>
      <c r="M423" s="101"/>
    </row>
    <row r="424" spans="3:17">
      <c r="C424" s="56">
        <f>LARGE(D425:L426,2)</f>
        <v>20.9642827952595</v>
      </c>
      <c r="D424" s="28">
        <f>D51</f>
        <v>0.37960027855153194</v>
      </c>
      <c r="E424" s="87"/>
      <c r="F424" s="43">
        <f t="shared" ref="F424:L424" si="136">F51</f>
        <v>0.20454248069059519</v>
      </c>
      <c r="G424" s="92"/>
      <c r="H424" s="41">
        <f t="shared" si="136"/>
        <v>0.20964282795259501</v>
      </c>
      <c r="I424" s="95"/>
      <c r="J424" s="36">
        <f t="shared" si="136"/>
        <v>0.14375017946877244</v>
      </c>
      <c r="K424" s="100"/>
      <c r="L424" s="21">
        <f t="shared" si="136"/>
        <v>0</v>
      </c>
      <c r="M424" s="103"/>
    </row>
    <row r="425" spans="3:17">
      <c r="C425">
        <v>1</v>
      </c>
      <c r="D425" s="73">
        <f>D424*100</f>
        <v>37.960027855153193</v>
      </c>
      <c r="E425" s="115"/>
      <c r="F425" s="73">
        <f>F424*100</f>
        <v>20.454248069059521</v>
      </c>
      <c r="G425" s="115"/>
      <c r="H425" s="73">
        <f>H424*100</f>
        <v>20.9642827952595</v>
      </c>
      <c r="I425" s="115"/>
      <c r="J425" s="73">
        <f>J424*100</f>
        <v>14.375017946877245</v>
      </c>
      <c r="K425" s="115"/>
      <c r="L425" s="73">
        <f>L424*100</f>
        <v>0</v>
      </c>
      <c r="M425" s="115"/>
    </row>
    <row r="426" spans="3:17">
      <c r="C426">
        <v>2</v>
      </c>
      <c r="D426" s="75">
        <f>D$425/$C426</f>
        <v>18.980013927576596</v>
      </c>
      <c r="E426" s="115"/>
      <c r="F426" s="75">
        <f>F$425/$C426</f>
        <v>10.22712403452976</v>
      </c>
      <c r="G426" s="115"/>
      <c r="H426" s="75">
        <f>H$425/$C426</f>
        <v>10.48214139762975</v>
      </c>
      <c r="I426" s="115"/>
      <c r="J426" s="75">
        <f>J$425/$C426</f>
        <v>7.1875089734386224</v>
      </c>
      <c r="K426" s="115"/>
      <c r="L426" s="75">
        <f>L$425/$C426</f>
        <v>0</v>
      </c>
      <c r="M426" s="115"/>
    </row>
    <row r="427" spans="3:17">
      <c r="D427" s="76">
        <f>COUNTIF(D425:D426,"&gt;="&amp;$C424)</f>
        <v>1</v>
      </c>
      <c r="E427" s="115"/>
      <c r="F427" s="76">
        <f>COUNTIF(F425:F426,"&gt;="&amp;$C424)</f>
        <v>0</v>
      </c>
      <c r="G427" s="115"/>
      <c r="H427" s="76">
        <f>COUNTIF(H425:H426,"&gt;="&amp;$C424)</f>
        <v>1</v>
      </c>
      <c r="I427" s="115"/>
      <c r="J427" s="76">
        <f>COUNTIF(J425:J426,"&gt;="&amp;$C424)</f>
        <v>0</v>
      </c>
      <c r="K427" s="115"/>
      <c r="L427" s="76">
        <f>COUNTIF(L425:L426,"&gt;="&amp;$C424)</f>
        <v>0</v>
      </c>
      <c r="M427" s="115"/>
    </row>
    <row r="428" spans="3:17" ht="16.5" thickBot="1"/>
    <row r="429" spans="3:17" ht="17.25" thickTop="1" thickBot="1">
      <c r="C429" s="15" t="s">
        <v>7</v>
      </c>
      <c r="D429" s="31" t="s">
        <v>54</v>
      </c>
      <c r="E429" s="86"/>
      <c r="F429" s="33" t="s">
        <v>52</v>
      </c>
      <c r="G429" s="91"/>
      <c r="H429" s="40" t="s">
        <v>50</v>
      </c>
      <c r="I429" s="93"/>
      <c r="J429" s="34" t="s">
        <v>48</v>
      </c>
      <c r="K429" s="98"/>
      <c r="L429" s="32" t="s">
        <v>70</v>
      </c>
      <c r="M429" s="101"/>
    </row>
    <row r="430" spans="3:17">
      <c r="C430" s="56">
        <f>LARGE(D431:P436,6)</f>
        <v>11.998746518105847</v>
      </c>
      <c r="D430" s="28">
        <f>D52</f>
        <v>0.11998746518105848</v>
      </c>
      <c r="E430" s="87"/>
      <c r="F430" s="43">
        <f t="shared" ref="F430:P430" si="137">F52</f>
        <v>0.13567469332121765</v>
      </c>
      <c r="G430" s="92"/>
      <c r="H430" s="41">
        <f t="shared" si="137"/>
        <v>0.22109930527176133</v>
      </c>
      <c r="I430" s="95"/>
      <c r="J430" s="36">
        <f t="shared" si="137"/>
        <v>0.13484278535534819</v>
      </c>
      <c r="K430" s="100"/>
      <c r="L430" s="21">
        <f t="shared" si="137"/>
        <v>0</v>
      </c>
      <c r="M430" s="103"/>
      <c r="N430" s="46">
        <f t="shared" si="137"/>
        <v>0.15310000000000001</v>
      </c>
      <c r="O430" s="106"/>
      <c r="P430" s="39">
        <f t="shared" si="137"/>
        <v>0.17480000000000001</v>
      </c>
      <c r="Q430" s="107"/>
    </row>
    <row r="431" spans="3:17">
      <c r="C431">
        <v>1</v>
      </c>
      <c r="D431" s="73">
        <f>D430*100</f>
        <v>11.998746518105847</v>
      </c>
      <c r="E431" s="115"/>
      <c r="F431" s="73">
        <f>F430*100</f>
        <v>13.567469332121766</v>
      </c>
      <c r="G431" s="115"/>
      <c r="H431" s="73">
        <f>H430*100</f>
        <v>22.109930527176132</v>
      </c>
      <c r="I431" s="115"/>
      <c r="J431" s="73">
        <f>J430*100</f>
        <v>13.484278535534818</v>
      </c>
      <c r="K431" s="115"/>
      <c r="L431" s="73">
        <f>L430*100</f>
        <v>0</v>
      </c>
      <c r="M431" s="115"/>
      <c r="N431" s="73">
        <f>N430*100</f>
        <v>15.310000000000002</v>
      </c>
      <c r="O431" s="115"/>
      <c r="P431" s="73">
        <f>P430*100</f>
        <v>17.48</v>
      </c>
      <c r="Q431" s="115"/>
    </row>
    <row r="432" spans="3:17">
      <c r="C432">
        <v>2</v>
      </c>
      <c r="D432" s="75">
        <f>D431/$C432</f>
        <v>5.9993732590529234</v>
      </c>
      <c r="E432" s="115"/>
      <c r="F432" s="75">
        <f>F$431/$C432</f>
        <v>6.7837346660608828</v>
      </c>
      <c r="G432" s="115"/>
      <c r="H432" s="75">
        <f>H$431/$C432</f>
        <v>11.054965263588066</v>
      </c>
      <c r="I432" s="115"/>
      <c r="J432" s="75">
        <f>J$431/$C432</f>
        <v>6.742139267767409</v>
      </c>
      <c r="K432" s="115"/>
      <c r="L432" s="75">
        <f>L$431/$C432</f>
        <v>0</v>
      </c>
      <c r="M432" s="115"/>
      <c r="N432" s="75">
        <f>N$431/$C432</f>
        <v>7.6550000000000011</v>
      </c>
      <c r="O432" s="115"/>
      <c r="P432" s="75">
        <f>P$431/$C432</f>
        <v>8.74</v>
      </c>
      <c r="Q432" s="115"/>
    </row>
    <row r="433" spans="3:17">
      <c r="C433">
        <v>3</v>
      </c>
      <c r="D433" s="75">
        <f>D$431/$C433</f>
        <v>3.9995821727019489</v>
      </c>
      <c r="E433" s="115"/>
      <c r="F433" s="75">
        <f>F$431/$C433</f>
        <v>4.5224897773739219</v>
      </c>
      <c r="G433" s="115"/>
      <c r="H433" s="75">
        <f>H$431/$C433</f>
        <v>7.3699768423920444</v>
      </c>
      <c r="I433" s="115"/>
      <c r="J433" s="75">
        <f>J$431/$C433</f>
        <v>4.494759511844939</v>
      </c>
      <c r="K433" s="115"/>
      <c r="L433" s="75">
        <f>L$431/$C433</f>
        <v>0</v>
      </c>
      <c r="M433" s="115"/>
      <c r="N433" s="75">
        <f>N$431/$C433</f>
        <v>5.1033333333333344</v>
      </c>
      <c r="O433" s="115"/>
      <c r="P433" s="75">
        <f>P$431/$C433</f>
        <v>5.8266666666666671</v>
      </c>
      <c r="Q433" s="115"/>
    </row>
    <row r="434" spans="3:17">
      <c r="C434">
        <v>4</v>
      </c>
      <c r="D434" s="75">
        <f>D$431/$C434</f>
        <v>2.9996866295264617</v>
      </c>
      <c r="E434" s="115"/>
      <c r="F434" s="75">
        <f>F$431/$C434</f>
        <v>3.3918673330304414</v>
      </c>
      <c r="G434" s="115"/>
      <c r="H434" s="75">
        <f>H$431/$C434</f>
        <v>5.5274826317940331</v>
      </c>
      <c r="I434" s="115"/>
      <c r="J434" s="75">
        <f>J$431/$C434</f>
        <v>3.3710696338837045</v>
      </c>
      <c r="K434" s="115"/>
      <c r="L434" s="75">
        <f>L$431/$C434</f>
        <v>0</v>
      </c>
      <c r="M434" s="115"/>
      <c r="N434" s="75">
        <f>N$431/$C434</f>
        <v>3.8275000000000006</v>
      </c>
      <c r="O434" s="115"/>
      <c r="P434" s="75">
        <f>P$431/$C434</f>
        <v>4.37</v>
      </c>
      <c r="Q434" s="115"/>
    </row>
    <row r="435" spans="3:17">
      <c r="C435" s="7">
        <v>5</v>
      </c>
      <c r="D435" s="75">
        <f>D$431/$C435</f>
        <v>2.3997493036211694</v>
      </c>
      <c r="E435" s="115"/>
      <c r="F435" s="75">
        <f>F$431/$C435</f>
        <v>2.7134938664243533</v>
      </c>
      <c r="G435" s="115"/>
      <c r="H435" s="75">
        <f>H$431/$C435</f>
        <v>4.4219861054352263</v>
      </c>
      <c r="I435" s="115"/>
      <c r="J435" s="75">
        <f>J$431/$C435</f>
        <v>2.6968557071069634</v>
      </c>
      <c r="K435" s="115"/>
      <c r="L435" s="75">
        <f>L$431/$C435</f>
        <v>0</v>
      </c>
      <c r="M435" s="115"/>
      <c r="N435" s="75">
        <f>N$431/$C435</f>
        <v>3.0620000000000003</v>
      </c>
      <c r="O435" s="115"/>
      <c r="P435" s="75">
        <f>P$431/$C435</f>
        <v>3.496</v>
      </c>
      <c r="Q435" s="115"/>
    </row>
    <row r="436" spans="3:17">
      <c r="C436" s="7">
        <v>6</v>
      </c>
      <c r="D436" s="75">
        <f>D$431/$C436</f>
        <v>1.9997910863509745</v>
      </c>
      <c r="E436" s="115"/>
      <c r="F436" s="75">
        <f>F$431/$C436</f>
        <v>2.2612448886869609</v>
      </c>
      <c r="G436" s="115"/>
      <c r="H436" s="75">
        <f>H$431/$C436</f>
        <v>3.6849884211960222</v>
      </c>
      <c r="I436" s="115"/>
      <c r="J436" s="75">
        <f>J$431/$C436</f>
        <v>2.2473797559224695</v>
      </c>
      <c r="K436" s="115"/>
      <c r="L436" s="75">
        <f>L$431/$C436</f>
        <v>0</v>
      </c>
      <c r="M436" s="115"/>
      <c r="N436" s="75">
        <f>N$431/$C436</f>
        <v>2.5516666666666672</v>
      </c>
      <c r="O436" s="115"/>
      <c r="P436" s="75">
        <f>P$431/$C436</f>
        <v>2.9133333333333336</v>
      </c>
      <c r="Q436" s="115"/>
    </row>
    <row r="437" spans="3:17">
      <c r="D437" s="76">
        <f>COUNTIF(D431:D436,"&gt;="&amp;$C430)</f>
        <v>1</v>
      </c>
      <c r="E437" s="115"/>
      <c r="F437" s="76">
        <f>COUNTIF(F431:F436,"&gt;="&amp;$C430)</f>
        <v>1</v>
      </c>
      <c r="G437" s="115"/>
      <c r="H437" s="76">
        <f>COUNTIF(H431:H436,"&gt;="&amp;$C430)</f>
        <v>1</v>
      </c>
      <c r="I437" s="115"/>
      <c r="J437" s="76">
        <f>COUNTIF(J431:J436,"&gt;="&amp;$C430)</f>
        <v>1</v>
      </c>
      <c r="K437" s="115"/>
      <c r="L437" s="76">
        <f>COUNTIF(L431:L436,"&gt;="&amp;$C430)</f>
        <v>0</v>
      </c>
      <c r="M437" s="115"/>
      <c r="N437" s="76">
        <f>COUNTIF(N431:N436,"&gt;="&amp;$C430)</f>
        <v>1</v>
      </c>
      <c r="O437" s="115"/>
      <c r="P437" s="76">
        <f>COUNTIF(P431:P436,"&gt;="&amp;$C430)</f>
        <v>1</v>
      </c>
      <c r="Q437" s="115"/>
    </row>
    <row r="438" spans="3:17" ht="16.5" thickBot="1"/>
    <row r="439" spans="3:17" ht="17.25" thickTop="1" thickBot="1">
      <c r="C439" s="15" t="s">
        <v>6</v>
      </c>
      <c r="D439" s="31" t="s">
        <v>54</v>
      </c>
      <c r="E439" s="86"/>
      <c r="F439" s="33" t="s">
        <v>52</v>
      </c>
      <c r="G439" s="91"/>
      <c r="H439" s="40" t="s">
        <v>50</v>
      </c>
      <c r="I439" s="93"/>
      <c r="J439" s="34" t="s">
        <v>48</v>
      </c>
      <c r="K439" s="98"/>
      <c r="L439" s="32" t="s">
        <v>70</v>
      </c>
      <c r="M439" s="101"/>
    </row>
    <row r="440" spans="3:17">
      <c r="C440" s="56">
        <f>LARGE(D441:L443,3)</f>
        <v>21.681651001225994</v>
      </c>
      <c r="D440" s="28">
        <f>D53</f>
        <v>0.35799860724233973</v>
      </c>
      <c r="E440" s="87"/>
      <c r="F440" s="43">
        <f t="shared" ref="F440:L440" si="138">F53</f>
        <v>0.22017083144025446</v>
      </c>
      <c r="G440" s="92"/>
      <c r="H440" s="41">
        <f t="shared" si="138"/>
        <v>0.21681651001225993</v>
      </c>
      <c r="I440" s="95"/>
      <c r="J440" s="36">
        <f t="shared" si="138"/>
        <v>0.13948600143575018</v>
      </c>
      <c r="K440" s="100"/>
      <c r="L440" s="21">
        <f t="shared" si="138"/>
        <v>0</v>
      </c>
      <c r="M440" s="103"/>
    </row>
    <row r="441" spans="3:17">
      <c r="C441">
        <v>1</v>
      </c>
      <c r="D441" s="73">
        <f>D440*100</f>
        <v>35.799860724233973</v>
      </c>
      <c r="E441" s="115"/>
      <c r="F441" s="73">
        <f>F440*100</f>
        <v>22.017083144025445</v>
      </c>
      <c r="G441" s="115"/>
      <c r="H441" s="73">
        <f>H440*100</f>
        <v>21.681651001225994</v>
      </c>
      <c r="I441" s="115"/>
      <c r="J441" s="73">
        <f>J440*100</f>
        <v>13.948600143575018</v>
      </c>
      <c r="K441" s="115"/>
      <c r="L441" s="73">
        <f>L440*100</f>
        <v>0</v>
      </c>
      <c r="M441" s="115"/>
    </row>
    <row r="442" spans="3:17">
      <c r="C442">
        <v>2</v>
      </c>
      <c r="D442" s="75">
        <f>D$441/$C442</f>
        <v>17.899930362116987</v>
      </c>
      <c r="E442" s="115"/>
      <c r="F442" s="75">
        <f>F$441/$C442</f>
        <v>11.008541572012723</v>
      </c>
      <c r="G442" s="115"/>
      <c r="H442" s="75">
        <f>H$441/$C442</f>
        <v>10.840825500612997</v>
      </c>
      <c r="I442" s="115"/>
      <c r="J442" s="75">
        <f>J$441/$C442</f>
        <v>6.9743000717875088</v>
      </c>
      <c r="K442" s="115"/>
      <c r="L442" s="75">
        <f>L$441/$C442</f>
        <v>0</v>
      </c>
      <c r="M442" s="115"/>
    </row>
    <row r="443" spans="3:17">
      <c r="C443">
        <v>3</v>
      </c>
      <c r="D443" s="75">
        <f>D$441/$C443</f>
        <v>11.93328690807799</v>
      </c>
      <c r="E443" s="115"/>
      <c r="F443" s="75">
        <f>F$441/$C443</f>
        <v>7.3390277146751481</v>
      </c>
      <c r="G443" s="115"/>
      <c r="H443" s="75">
        <f>H$441/$C443</f>
        <v>7.2272170004086647</v>
      </c>
      <c r="I443" s="115"/>
      <c r="J443" s="75">
        <f>J$441/$C443</f>
        <v>4.6495333811916728</v>
      </c>
      <c r="K443" s="115"/>
      <c r="L443" s="75">
        <f>L$441/$C443</f>
        <v>0</v>
      </c>
      <c r="M443" s="115"/>
    </row>
    <row r="444" spans="3:17">
      <c r="D444" s="76">
        <f>COUNTIF(D441:D443,"&gt;="&amp;$C440)</f>
        <v>1</v>
      </c>
      <c r="E444" s="115"/>
      <c r="F444" s="76">
        <f>COUNTIF(F441:F443,"&gt;="&amp;$C440)</f>
        <v>1</v>
      </c>
      <c r="G444" s="115"/>
      <c r="H444" s="76">
        <f>COUNTIF(H441:H443,"&gt;="&amp;$C440)</f>
        <v>1</v>
      </c>
      <c r="I444" s="115"/>
      <c r="J444" s="76">
        <f>COUNTIF(J441:J443,"&gt;="&amp;$C440)</f>
        <v>0</v>
      </c>
      <c r="K444" s="115"/>
      <c r="L444" s="76">
        <f>COUNTIF(L441:L443,"&gt;="&amp;$C440)</f>
        <v>0</v>
      </c>
      <c r="M444" s="115"/>
    </row>
    <row r="445" spans="3:17" ht="16.5" thickBot="1"/>
    <row r="446" spans="3:17" ht="17.25" thickTop="1" thickBot="1">
      <c r="C446" s="15" t="s">
        <v>5</v>
      </c>
      <c r="D446" s="31" t="s">
        <v>54</v>
      </c>
      <c r="E446" s="86"/>
      <c r="F446" s="33" t="s">
        <v>52</v>
      </c>
      <c r="G446" s="91"/>
      <c r="H446" s="40" t="s">
        <v>50</v>
      </c>
      <c r="I446" s="93"/>
      <c r="J446" s="34" t="s">
        <v>48</v>
      </c>
      <c r="K446" s="98"/>
      <c r="L446" s="32" t="s">
        <v>70</v>
      </c>
      <c r="M446" s="101"/>
    </row>
    <row r="447" spans="3:17">
      <c r="C447" s="56">
        <f>LARGE(D448:P453,6)</f>
        <v>12.695891364902506</v>
      </c>
      <c r="D447" s="28">
        <f>D54</f>
        <v>0.38087674094707519</v>
      </c>
      <c r="E447" s="87"/>
      <c r="F447" s="43">
        <f t="shared" ref="F447:L447" si="139">F54</f>
        <v>0.23837528396183558</v>
      </c>
      <c r="G447" s="92"/>
      <c r="H447" s="41">
        <f t="shared" si="139"/>
        <v>0.18351777686963627</v>
      </c>
      <c r="I447" s="95"/>
      <c r="J447" s="36">
        <f t="shared" si="139"/>
        <v>0.13076812634601581</v>
      </c>
      <c r="K447" s="100"/>
      <c r="L447" s="21">
        <f t="shared" si="139"/>
        <v>0</v>
      </c>
      <c r="M447" s="103"/>
    </row>
    <row r="448" spans="3:17">
      <c r="C448">
        <v>1</v>
      </c>
      <c r="D448" s="73">
        <f>D447*100</f>
        <v>38.087674094707516</v>
      </c>
      <c r="E448" s="115"/>
      <c r="F448" s="73">
        <f>F447*100</f>
        <v>23.837528396183558</v>
      </c>
      <c r="G448" s="115"/>
      <c r="H448" s="73">
        <f>H447*100</f>
        <v>18.351777686963626</v>
      </c>
      <c r="I448" s="115"/>
      <c r="J448" s="73">
        <f>J447*100</f>
        <v>13.07681263460158</v>
      </c>
      <c r="K448" s="115"/>
      <c r="L448" s="73">
        <f>L447*100</f>
        <v>0</v>
      </c>
      <c r="M448" s="115"/>
    </row>
    <row r="449" spans="3:17">
      <c r="C449">
        <v>2</v>
      </c>
      <c r="D449" s="75">
        <f>D$448/$C449</f>
        <v>19.043837047353758</v>
      </c>
      <c r="E449" s="115"/>
      <c r="F449" s="75">
        <f>F$448/$C449</f>
        <v>11.918764198091779</v>
      </c>
      <c r="G449" s="115"/>
      <c r="H449" s="75">
        <f>H$448/$C449</f>
        <v>9.1758888434818129</v>
      </c>
      <c r="I449" s="115"/>
      <c r="J449" s="75">
        <f>J$448/$C449</f>
        <v>6.5384063173007902</v>
      </c>
      <c r="K449" s="115"/>
      <c r="L449" s="75">
        <f>L$448/$C449</f>
        <v>0</v>
      </c>
      <c r="M449" s="115"/>
    </row>
    <row r="450" spans="3:17">
      <c r="C450">
        <v>3</v>
      </c>
      <c r="D450" s="75">
        <f>D$448/$C450</f>
        <v>12.695891364902506</v>
      </c>
      <c r="E450" s="115"/>
      <c r="F450" s="75">
        <f>F$448/$C450</f>
        <v>7.9458427987278526</v>
      </c>
      <c r="G450" s="115"/>
      <c r="H450" s="75">
        <f>H$448/$C450</f>
        <v>6.1172592289878756</v>
      </c>
      <c r="I450" s="115"/>
      <c r="J450" s="75">
        <f>J$448/$C450</f>
        <v>4.3589375448671932</v>
      </c>
      <c r="K450" s="115"/>
      <c r="L450" s="75">
        <f>L$448/$C450</f>
        <v>0</v>
      </c>
      <c r="M450" s="115"/>
    </row>
    <row r="451" spans="3:17">
      <c r="C451">
        <v>4</v>
      </c>
      <c r="D451" s="75">
        <f>D$448/$C451</f>
        <v>9.5219185236768791</v>
      </c>
      <c r="E451" s="115"/>
      <c r="F451" s="75">
        <f>F$448/$C451</f>
        <v>5.9593820990458894</v>
      </c>
      <c r="G451" s="115"/>
      <c r="H451" s="75">
        <f>H$448/$C451</f>
        <v>4.5879444217409064</v>
      </c>
      <c r="I451" s="115"/>
      <c r="J451" s="75">
        <f>J$448/$C451</f>
        <v>3.2692031586503951</v>
      </c>
      <c r="K451" s="115"/>
      <c r="L451" s="75">
        <f>L$448/$C451</f>
        <v>0</v>
      </c>
      <c r="M451" s="115"/>
    </row>
    <row r="452" spans="3:17">
      <c r="C452" s="7">
        <v>5</v>
      </c>
      <c r="D452" s="75">
        <f>D$448/$C452</f>
        <v>7.6175348189415031</v>
      </c>
      <c r="E452" s="115"/>
      <c r="F452" s="75">
        <f>F$448/$C452</f>
        <v>4.7675056792367112</v>
      </c>
      <c r="G452" s="115"/>
      <c r="H452" s="75">
        <f>H$448/$C452</f>
        <v>3.6703555373927252</v>
      </c>
      <c r="I452" s="115"/>
      <c r="J452" s="75">
        <f>J$448/$C452</f>
        <v>2.615362526920316</v>
      </c>
      <c r="K452" s="115"/>
      <c r="L452" s="75">
        <f>L$448/$C452</f>
        <v>0</v>
      </c>
      <c r="M452" s="115"/>
    </row>
    <row r="453" spans="3:17">
      <c r="C453" s="7">
        <v>6</v>
      </c>
      <c r="D453" s="75">
        <f>D$448/$C453</f>
        <v>6.347945682451253</v>
      </c>
      <c r="E453" s="115"/>
      <c r="F453" s="75">
        <f>F$448/$C453</f>
        <v>3.9729213993639263</v>
      </c>
      <c r="G453" s="115"/>
      <c r="H453" s="75">
        <f>H$448/$C453</f>
        <v>3.0586296144939378</v>
      </c>
      <c r="I453" s="115"/>
      <c r="J453" s="75">
        <f>J$448/$C453</f>
        <v>2.1794687724335966</v>
      </c>
      <c r="K453" s="115"/>
      <c r="L453" s="75">
        <f>L$448/$C453</f>
        <v>0</v>
      </c>
      <c r="M453" s="115"/>
    </row>
    <row r="454" spans="3:17">
      <c r="D454" s="76">
        <f>COUNTIF(D448:D453,"&gt;="&amp;$C447)</f>
        <v>3</v>
      </c>
      <c r="E454" s="115"/>
      <c r="F454" s="76">
        <f>COUNTIF(F448:F453,"&gt;="&amp;$C447)</f>
        <v>1</v>
      </c>
      <c r="G454" s="115"/>
      <c r="H454" s="76">
        <f>COUNTIF(H448:H453,"&gt;="&amp;$C447)</f>
        <v>1</v>
      </c>
      <c r="I454" s="115"/>
      <c r="J454" s="76">
        <f>COUNTIF(J448:J453,"&gt;="&amp;$C447)</f>
        <v>1</v>
      </c>
      <c r="K454" s="115"/>
      <c r="L454" s="76">
        <f>COUNTIF(L448:L453,"&gt;="&amp;$C447)</f>
        <v>0</v>
      </c>
      <c r="M454" s="115"/>
    </row>
    <row r="455" spans="3:17" ht="16.5" thickBot="1"/>
    <row r="456" spans="3:17" ht="17.25" thickTop="1" thickBot="1">
      <c r="C456" s="15" t="s">
        <v>4</v>
      </c>
      <c r="D456" s="31" t="s">
        <v>54</v>
      </c>
      <c r="E456" s="86"/>
      <c r="F456" s="33" t="s">
        <v>52</v>
      </c>
      <c r="G456" s="91"/>
      <c r="H456" s="40" t="s">
        <v>50</v>
      </c>
      <c r="I456" s="93"/>
      <c r="J456" s="34" t="s">
        <v>48</v>
      </c>
      <c r="K456" s="98"/>
      <c r="L456" s="32" t="s">
        <v>70</v>
      </c>
      <c r="M456" s="101"/>
    </row>
    <row r="457" spans="3:17">
      <c r="C457" s="56">
        <f>LARGE(D458:P473,16)</f>
        <v>5.395502044525216</v>
      </c>
      <c r="D457" s="28">
        <f>D55</f>
        <v>0.29672841225626739</v>
      </c>
      <c r="E457" s="87"/>
      <c r="F457" s="43">
        <f t="shared" ref="F457:P457" si="140">F55</f>
        <v>0.16186506133575648</v>
      </c>
      <c r="G457" s="92"/>
      <c r="H457" s="41">
        <f t="shared" si="140"/>
        <v>0.34005394360441354</v>
      </c>
      <c r="I457" s="95"/>
      <c r="J457" s="36">
        <f t="shared" si="140"/>
        <v>0.14337114142139268</v>
      </c>
      <c r="K457" s="100"/>
      <c r="L457" s="21">
        <f t="shared" si="140"/>
        <v>0</v>
      </c>
      <c r="M457" s="103"/>
      <c r="N457" s="46">
        <f t="shared" si="140"/>
        <v>0</v>
      </c>
      <c r="O457" s="106"/>
      <c r="P457" s="39">
        <f t="shared" si="140"/>
        <v>0</v>
      </c>
      <c r="Q457" s="107"/>
    </row>
    <row r="458" spans="3:17">
      <c r="C458">
        <v>1</v>
      </c>
      <c r="D458" s="73">
        <f>D457*100</f>
        <v>29.67284122562674</v>
      </c>
      <c r="E458" s="115"/>
      <c r="F458" s="73">
        <f>F457*100</f>
        <v>16.186506133575648</v>
      </c>
      <c r="G458" s="115"/>
      <c r="H458" s="73">
        <f>H457*100</f>
        <v>34.005394360441358</v>
      </c>
      <c r="I458" s="115"/>
      <c r="J458" s="73">
        <f>J457*100</f>
        <v>14.337114142139267</v>
      </c>
      <c r="K458" s="115"/>
      <c r="L458" s="73">
        <f>L457*100</f>
        <v>0</v>
      </c>
      <c r="M458" s="115"/>
      <c r="N458" s="73">
        <f>N457*100</f>
        <v>0</v>
      </c>
      <c r="O458" s="115"/>
      <c r="P458" s="73">
        <f>P457*100</f>
        <v>0</v>
      </c>
      <c r="Q458" s="115"/>
    </row>
    <row r="459" spans="3:17">
      <c r="C459">
        <v>2</v>
      </c>
      <c r="D459" s="75">
        <f t="shared" ref="D459:D473" si="141">D$458/$C459</f>
        <v>14.83642061281337</v>
      </c>
      <c r="E459" s="115"/>
      <c r="F459" s="75">
        <f t="shared" ref="F459:F473" si="142">F$458/$C459</f>
        <v>8.093253066787824</v>
      </c>
      <c r="G459" s="115"/>
      <c r="H459" s="75">
        <f t="shared" ref="H459:H473" si="143">H$458/$C459</f>
        <v>17.002697180220679</v>
      </c>
      <c r="I459" s="115"/>
      <c r="J459" s="75">
        <f t="shared" ref="J459:J473" si="144">J$458/$C459</f>
        <v>7.1685570710696336</v>
      </c>
      <c r="K459" s="115"/>
      <c r="L459" s="75">
        <f t="shared" ref="L459:L473" si="145">L$458/$C459</f>
        <v>0</v>
      </c>
      <c r="M459" s="115"/>
      <c r="N459" s="75">
        <f t="shared" ref="N459:N473" si="146">N$458/$C459</f>
        <v>0</v>
      </c>
      <c r="O459" s="115"/>
      <c r="P459" s="75">
        <f t="shared" ref="P459:P473" si="147">P$458/$C459</f>
        <v>0</v>
      </c>
      <c r="Q459" s="115"/>
    </row>
    <row r="460" spans="3:17">
      <c r="C460">
        <v>3</v>
      </c>
      <c r="D460" s="75">
        <f t="shared" si="141"/>
        <v>9.8909470752089135</v>
      </c>
      <c r="E460" s="115"/>
      <c r="F460" s="75">
        <f t="shared" si="142"/>
        <v>5.395502044525216</v>
      </c>
      <c r="G460" s="115"/>
      <c r="H460" s="75">
        <f t="shared" si="143"/>
        <v>11.335131453480452</v>
      </c>
      <c r="I460" s="115"/>
      <c r="J460" s="75">
        <f t="shared" si="144"/>
        <v>4.779038047379756</v>
      </c>
      <c r="K460" s="115"/>
      <c r="L460" s="75">
        <f t="shared" si="145"/>
        <v>0</v>
      </c>
      <c r="M460" s="115"/>
      <c r="N460" s="75">
        <f t="shared" si="146"/>
        <v>0</v>
      </c>
      <c r="O460" s="115"/>
      <c r="P460" s="75">
        <f t="shared" si="147"/>
        <v>0</v>
      </c>
      <c r="Q460" s="115"/>
    </row>
    <row r="461" spans="3:17">
      <c r="C461">
        <v>4</v>
      </c>
      <c r="D461" s="75">
        <f t="shared" si="141"/>
        <v>7.4182103064066851</v>
      </c>
      <c r="E461" s="115"/>
      <c r="F461" s="75">
        <f t="shared" si="142"/>
        <v>4.046626533393912</v>
      </c>
      <c r="G461" s="115"/>
      <c r="H461" s="75">
        <f t="shared" si="143"/>
        <v>8.5013485901103394</v>
      </c>
      <c r="I461" s="115"/>
      <c r="J461" s="75">
        <f t="shared" si="144"/>
        <v>3.5842785355348168</v>
      </c>
      <c r="K461" s="115"/>
      <c r="L461" s="75">
        <f t="shared" si="145"/>
        <v>0</v>
      </c>
      <c r="M461" s="115"/>
      <c r="N461" s="75">
        <f t="shared" si="146"/>
        <v>0</v>
      </c>
      <c r="O461" s="115"/>
      <c r="P461" s="75">
        <f t="shared" si="147"/>
        <v>0</v>
      </c>
      <c r="Q461" s="115"/>
    </row>
    <row r="462" spans="3:17">
      <c r="C462">
        <v>5</v>
      </c>
      <c r="D462" s="75">
        <f t="shared" si="141"/>
        <v>5.9345682451253481</v>
      </c>
      <c r="E462" s="115"/>
      <c r="F462" s="75">
        <f t="shared" si="142"/>
        <v>3.2373012267151298</v>
      </c>
      <c r="G462" s="115"/>
      <c r="H462" s="75">
        <f t="shared" si="143"/>
        <v>6.8010788720882713</v>
      </c>
      <c r="I462" s="115"/>
      <c r="J462" s="75">
        <f t="shared" si="144"/>
        <v>2.8674228284278533</v>
      </c>
      <c r="K462" s="115"/>
      <c r="L462" s="75">
        <f t="shared" si="145"/>
        <v>0</v>
      </c>
      <c r="M462" s="115"/>
      <c r="N462" s="75">
        <f t="shared" si="146"/>
        <v>0</v>
      </c>
      <c r="O462" s="115"/>
      <c r="P462" s="75">
        <f t="shared" si="147"/>
        <v>0</v>
      </c>
      <c r="Q462" s="115"/>
    </row>
    <row r="463" spans="3:17">
      <c r="C463">
        <v>6</v>
      </c>
      <c r="D463" s="75">
        <f t="shared" si="141"/>
        <v>4.9454735376044567</v>
      </c>
      <c r="E463" s="115"/>
      <c r="F463" s="75">
        <f t="shared" si="142"/>
        <v>2.697751022262608</v>
      </c>
      <c r="G463" s="115"/>
      <c r="H463" s="75">
        <f t="shared" si="143"/>
        <v>5.667565726740226</v>
      </c>
      <c r="I463" s="115"/>
      <c r="J463" s="75">
        <f t="shared" si="144"/>
        <v>2.389519023689878</v>
      </c>
      <c r="K463" s="115"/>
      <c r="L463" s="75">
        <f t="shared" si="145"/>
        <v>0</v>
      </c>
      <c r="M463" s="115"/>
      <c r="N463" s="75">
        <f t="shared" si="146"/>
        <v>0</v>
      </c>
      <c r="O463" s="115"/>
      <c r="P463" s="75">
        <f t="shared" si="147"/>
        <v>0</v>
      </c>
      <c r="Q463" s="115"/>
    </row>
    <row r="464" spans="3:17">
      <c r="C464">
        <v>7</v>
      </c>
      <c r="D464" s="75">
        <f t="shared" si="141"/>
        <v>4.2389773179466772</v>
      </c>
      <c r="E464" s="115"/>
      <c r="F464" s="75">
        <f t="shared" si="142"/>
        <v>2.3123580190822355</v>
      </c>
      <c r="G464" s="115"/>
      <c r="H464" s="75">
        <f t="shared" si="143"/>
        <v>4.8579134800630515</v>
      </c>
      <c r="I464" s="115"/>
      <c r="J464" s="75">
        <f t="shared" si="144"/>
        <v>2.0481591631627523</v>
      </c>
      <c r="K464" s="115"/>
      <c r="L464" s="75">
        <f t="shared" si="145"/>
        <v>0</v>
      </c>
      <c r="M464" s="115"/>
      <c r="N464" s="75">
        <f t="shared" si="146"/>
        <v>0</v>
      </c>
      <c r="O464" s="115"/>
      <c r="P464" s="75">
        <f t="shared" si="147"/>
        <v>0</v>
      </c>
      <c r="Q464" s="115"/>
    </row>
    <row r="465" spans="3:17">
      <c r="C465">
        <v>8</v>
      </c>
      <c r="D465" s="75">
        <f t="shared" si="141"/>
        <v>3.7091051532033426</v>
      </c>
      <c r="E465" s="115"/>
      <c r="F465" s="75">
        <f t="shared" si="142"/>
        <v>2.023313266696956</v>
      </c>
      <c r="G465" s="115"/>
      <c r="H465" s="75">
        <f t="shared" si="143"/>
        <v>4.2506742950551697</v>
      </c>
      <c r="I465" s="115"/>
      <c r="J465" s="75">
        <f t="shared" si="144"/>
        <v>1.7921392677674084</v>
      </c>
      <c r="K465" s="115"/>
      <c r="L465" s="75">
        <f t="shared" si="145"/>
        <v>0</v>
      </c>
      <c r="M465" s="115"/>
      <c r="N465" s="75">
        <f t="shared" si="146"/>
        <v>0</v>
      </c>
      <c r="O465" s="115"/>
      <c r="P465" s="75">
        <f t="shared" si="147"/>
        <v>0</v>
      </c>
      <c r="Q465" s="115"/>
    </row>
    <row r="466" spans="3:17">
      <c r="C466">
        <v>9</v>
      </c>
      <c r="D466" s="75">
        <f t="shared" si="141"/>
        <v>3.2969823584029712</v>
      </c>
      <c r="E466" s="115"/>
      <c r="F466" s="75">
        <f t="shared" si="142"/>
        <v>1.7985006815084053</v>
      </c>
      <c r="G466" s="115"/>
      <c r="H466" s="75">
        <f t="shared" si="143"/>
        <v>3.7783771511601509</v>
      </c>
      <c r="I466" s="115"/>
      <c r="J466" s="75">
        <f t="shared" si="144"/>
        <v>1.5930126824599187</v>
      </c>
      <c r="K466" s="115"/>
      <c r="L466" s="75">
        <f t="shared" si="145"/>
        <v>0</v>
      </c>
      <c r="M466" s="115"/>
      <c r="N466" s="75">
        <f t="shared" si="146"/>
        <v>0</v>
      </c>
      <c r="O466" s="115"/>
      <c r="P466" s="75">
        <f t="shared" si="147"/>
        <v>0</v>
      </c>
      <c r="Q466" s="115"/>
    </row>
    <row r="467" spans="3:17">
      <c r="C467">
        <v>10</v>
      </c>
      <c r="D467" s="75">
        <f t="shared" si="141"/>
        <v>2.967284122562674</v>
      </c>
      <c r="E467" s="115"/>
      <c r="F467" s="75">
        <f t="shared" si="142"/>
        <v>1.6186506133575649</v>
      </c>
      <c r="G467" s="115"/>
      <c r="H467" s="75">
        <f t="shared" si="143"/>
        <v>3.4005394360441357</v>
      </c>
      <c r="I467" s="115"/>
      <c r="J467" s="75">
        <f t="shared" si="144"/>
        <v>1.4337114142139267</v>
      </c>
      <c r="K467" s="115"/>
      <c r="L467" s="75">
        <f t="shared" si="145"/>
        <v>0</v>
      </c>
      <c r="M467" s="115"/>
      <c r="N467" s="75">
        <f t="shared" si="146"/>
        <v>0</v>
      </c>
      <c r="O467" s="115"/>
      <c r="P467" s="75">
        <f t="shared" si="147"/>
        <v>0</v>
      </c>
      <c r="Q467" s="115"/>
    </row>
    <row r="468" spans="3:17">
      <c r="C468">
        <v>11</v>
      </c>
      <c r="D468" s="75">
        <f t="shared" si="141"/>
        <v>2.6975310205115219</v>
      </c>
      <c r="E468" s="115"/>
      <c r="F468" s="75">
        <f t="shared" si="142"/>
        <v>1.4715005575977862</v>
      </c>
      <c r="G468" s="115"/>
      <c r="H468" s="75">
        <f t="shared" si="143"/>
        <v>3.0913994873128505</v>
      </c>
      <c r="I468" s="115"/>
      <c r="J468" s="75">
        <f t="shared" si="144"/>
        <v>1.3033740129217515</v>
      </c>
      <c r="K468" s="115"/>
      <c r="L468" s="75">
        <f t="shared" si="145"/>
        <v>0</v>
      </c>
      <c r="M468" s="115"/>
      <c r="N468" s="75">
        <f t="shared" si="146"/>
        <v>0</v>
      </c>
      <c r="O468" s="115"/>
      <c r="P468" s="75">
        <f t="shared" si="147"/>
        <v>0</v>
      </c>
      <c r="Q468" s="115"/>
    </row>
    <row r="469" spans="3:17">
      <c r="C469">
        <v>12</v>
      </c>
      <c r="D469" s="75">
        <f t="shared" si="141"/>
        <v>2.4727367688022284</v>
      </c>
      <c r="E469" s="115"/>
      <c r="F469" s="75">
        <f t="shared" si="142"/>
        <v>1.348875511131304</v>
      </c>
      <c r="G469" s="115"/>
      <c r="H469" s="75">
        <f t="shared" si="143"/>
        <v>2.833782863370113</v>
      </c>
      <c r="I469" s="115"/>
      <c r="J469" s="75">
        <f t="shared" si="144"/>
        <v>1.194759511844939</v>
      </c>
      <c r="K469" s="115"/>
      <c r="L469" s="75">
        <f t="shared" si="145"/>
        <v>0</v>
      </c>
      <c r="M469" s="115"/>
      <c r="N469" s="75">
        <f t="shared" si="146"/>
        <v>0</v>
      </c>
      <c r="O469" s="115"/>
      <c r="P469" s="75">
        <f t="shared" si="147"/>
        <v>0</v>
      </c>
      <c r="Q469" s="115"/>
    </row>
    <row r="470" spans="3:17">
      <c r="C470">
        <v>13</v>
      </c>
      <c r="D470" s="75">
        <f t="shared" si="141"/>
        <v>2.282526248125134</v>
      </c>
      <c r="E470" s="115"/>
      <c r="F470" s="75">
        <f t="shared" si="142"/>
        <v>1.245115856428896</v>
      </c>
      <c r="G470" s="115"/>
      <c r="H470" s="75">
        <f t="shared" si="143"/>
        <v>2.6157995661877966</v>
      </c>
      <c r="I470" s="115"/>
      <c r="J470" s="75">
        <f t="shared" si="144"/>
        <v>1.1028549340107128</v>
      </c>
      <c r="K470" s="115"/>
      <c r="L470" s="75">
        <f t="shared" si="145"/>
        <v>0</v>
      </c>
      <c r="M470" s="115"/>
      <c r="N470" s="75">
        <f t="shared" si="146"/>
        <v>0</v>
      </c>
      <c r="O470" s="115"/>
      <c r="P470" s="75">
        <f t="shared" si="147"/>
        <v>0</v>
      </c>
      <c r="Q470" s="115"/>
    </row>
    <row r="471" spans="3:17">
      <c r="C471">
        <v>14</v>
      </c>
      <c r="D471" s="75">
        <f t="shared" si="141"/>
        <v>2.1194886589733386</v>
      </c>
      <c r="E471" s="115"/>
      <c r="F471" s="75">
        <f t="shared" si="142"/>
        <v>1.1561790095411177</v>
      </c>
      <c r="G471" s="115"/>
      <c r="H471" s="75">
        <f t="shared" si="143"/>
        <v>2.4289567400315257</v>
      </c>
      <c r="I471" s="115"/>
      <c r="J471" s="75">
        <f t="shared" si="144"/>
        <v>1.0240795815813761</v>
      </c>
      <c r="K471" s="115"/>
      <c r="L471" s="75">
        <f t="shared" si="145"/>
        <v>0</v>
      </c>
      <c r="M471" s="115"/>
      <c r="N471" s="75">
        <f t="shared" si="146"/>
        <v>0</v>
      </c>
      <c r="O471" s="115"/>
      <c r="P471" s="75">
        <f t="shared" si="147"/>
        <v>0</v>
      </c>
      <c r="Q471" s="115"/>
    </row>
    <row r="472" spans="3:17">
      <c r="C472">
        <v>15</v>
      </c>
      <c r="D472" s="75">
        <f t="shared" si="141"/>
        <v>1.9781894150417827</v>
      </c>
      <c r="E472" s="115"/>
      <c r="F472" s="75">
        <f t="shared" si="142"/>
        <v>1.0791004089050431</v>
      </c>
      <c r="G472" s="115"/>
      <c r="H472" s="75">
        <f t="shared" si="143"/>
        <v>2.2670262906960903</v>
      </c>
      <c r="I472" s="115"/>
      <c r="J472" s="75">
        <f t="shared" si="144"/>
        <v>0.95580760947595111</v>
      </c>
      <c r="K472" s="115"/>
      <c r="L472" s="75">
        <f t="shared" si="145"/>
        <v>0</v>
      </c>
      <c r="M472" s="115"/>
      <c r="N472" s="75">
        <f t="shared" si="146"/>
        <v>0</v>
      </c>
      <c r="O472" s="115"/>
      <c r="P472" s="75">
        <f t="shared" si="147"/>
        <v>0</v>
      </c>
      <c r="Q472" s="115"/>
    </row>
    <row r="473" spans="3:17">
      <c r="C473">
        <v>16</v>
      </c>
      <c r="D473" s="75">
        <f t="shared" si="141"/>
        <v>1.8545525766016713</v>
      </c>
      <c r="E473" s="115"/>
      <c r="F473" s="75">
        <f t="shared" si="142"/>
        <v>1.011656633348478</v>
      </c>
      <c r="G473" s="115"/>
      <c r="H473" s="75">
        <f t="shared" si="143"/>
        <v>2.1253371475275848</v>
      </c>
      <c r="I473" s="115"/>
      <c r="J473" s="75">
        <f t="shared" si="144"/>
        <v>0.8960696338837042</v>
      </c>
      <c r="K473" s="115"/>
      <c r="L473" s="75">
        <f t="shared" si="145"/>
        <v>0</v>
      </c>
      <c r="M473" s="115"/>
      <c r="N473" s="75">
        <f t="shared" si="146"/>
        <v>0</v>
      </c>
      <c r="O473" s="115"/>
      <c r="P473" s="75">
        <f t="shared" si="147"/>
        <v>0</v>
      </c>
      <c r="Q473" s="115"/>
    </row>
    <row r="474" spans="3:17">
      <c r="D474" s="76">
        <f>COUNTIF(D458:D473,"&gt;="&amp;$C457)</f>
        <v>5</v>
      </c>
      <c r="E474" s="115"/>
      <c r="F474" s="76">
        <f>COUNTIF(F458:F473,"&gt;="&amp;$C457)</f>
        <v>3</v>
      </c>
      <c r="G474" s="115"/>
      <c r="H474" s="76">
        <f>COUNTIF(H458:H473,"&gt;="&amp;$C457)</f>
        <v>6</v>
      </c>
      <c r="I474" s="115"/>
      <c r="J474" s="76">
        <f>COUNTIF(J458:J473,"&gt;="&amp;$C457)</f>
        <v>2</v>
      </c>
      <c r="K474" s="115"/>
      <c r="L474" s="76">
        <f>COUNTIF(L458:L473,"&gt;="&amp;$C457)</f>
        <v>0</v>
      </c>
      <c r="M474" s="115"/>
      <c r="N474" s="76">
        <f>COUNTIF(N458:N473,"&gt;="&amp;$C457)</f>
        <v>0</v>
      </c>
      <c r="O474" s="115"/>
      <c r="P474" s="76">
        <f>COUNTIF(P458:P473,"&gt;="&amp;$C457)</f>
        <v>0</v>
      </c>
      <c r="Q474" s="115"/>
    </row>
    <row r="475" spans="3:17" ht="16.5" thickBot="1"/>
    <row r="476" spans="3:17" ht="17.25" thickTop="1" thickBot="1">
      <c r="C476" s="15" t="s">
        <v>3</v>
      </c>
      <c r="D476" s="31" t="s">
        <v>54</v>
      </c>
      <c r="E476" s="86"/>
      <c r="F476" s="33" t="s">
        <v>52</v>
      </c>
      <c r="G476" s="91"/>
      <c r="H476" s="40" t="s">
        <v>50</v>
      </c>
      <c r="I476" s="93"/>
      <c r="J476" s="34" t="s">
        <v>48</v>
      </c>
      <c r="K476" s="98"/>
      <c r="L476" s="32" t="s">
        <v>70</v>
      </c>
      <c r="M476" s="101"/>
    </row>
    <row r="477" spans="3:17">
      <c r="C477" s="56">
        <f>LARGE(D478:L482,5)</f>
        <v>16.213352476669058</v>
      </c>
      <c r="D477" s="28">
        <f>D56</f>
        <v>0.36290807799442887</v>
      </c>
      <c r="E477" s="87"/>
      <c r="F477" s="43">
        <f t="shared" ref="F477:L477" si="148">F56</f>
        <v>0.18539345751930944</v>
      </c>
      <c r="G477" s="92"/>
      <c r="H477" s="41">
        <f t="shared" si="148"/>
        <v>0.22142051491622394</v>
      </c>
      <c r="I477" s="95"/>
      <c r="J477" s="36">
        <f t="shared" si="148"/>
        <v>0.1621335247666906</v>
      </c>
      <c r="K477" s="100"/>
      <c r="L477" s="21">
        <f t="shared" si="148"/>
        <v>0</v>
      </c>
      <c r="M477" s="103"/>
    </row>
    <row r="478" spans="3:17">
      <c r="C478">
        <v>1</v>
      </c>
      <c r="D478" s="73">
        <f>D477*100</f>
        <v>36.290807799442888</v>
      </c>
      <c r="E478" s="115"/>
      <c r="F478" s="73">
        <f>F477*100</f>
        <v>18.539345751930945</v>
      </c>
      <c r="G478" s="115"/>
      <c r="H478" s="73">
        <f>H477*100</f>
        <v>22.142051491622393</v>
      </c>
      <c r="I478" s="115"/>
      <c r="J478" s="73">
        <f>J477*100</f>
        <v>16.213352476669058</v>
      </c>
      <c r="K478" s="115"/>
      <c r="L478" s="73">
        <f>L477*100</f>
        <v>0</v>
      </c>
      <c r="M478" s="115"/>
      <c r="N478" s="73"/>
      <c r="O478" s="115"/>
      <c r="P478" s="73"/>
      <c r="Q478" s="115"/>
    </row>
    <row r="479" spans="3:17">
      <c r="C479">
        <v>2</v>
      </c>
      <c r="D479" s="75">
        <f>D$478/$C479</f>
        <v>18.145403899721444</v>
      </c>
      <c r="E479" s="115"/>
      <c r="F479" s="75">
        <f>F$478/$C479</f>
        <v>9.2696728759654725</v>
      </c>
      <c r="G479" s="115"/>
      <c r="H479" s="75">
        <f>H$478/$C479</f>
        <v>11.071025745811196</v>
      </c>
      <c r="I479" s="115"/>
      <c r="J479" s="75">
        <f>J$478/$C479</f>
        <v>8.1066762383345292</v>
      </c>
      <c r="K479" s="115"/>
      <c r="L479" s="75">
        <f>L$478/$C479</f>
        <v>0</v>
      </c>
      <c r="M479" s="115"/>
      <c r="N479" s="75"/>
      <c r="O479" s="115"/>
      <c r="P479" s="75"/>
      <c r="Q479" s="115"/>
    </row>
    <row r="480" spans="3:17">
      <c r="C480">
        <v>3</v>
      </c>
      <c r="D480" s="75">
        <f>D$478/$C480</f>
        <v>12.096935933147629</v>
      </c>
      <c r="E480" s="115"/>
      <c r="F480" s="75">
        <f>F$478/$C480</f>
        <v>6.179781917310315</v>
      </c>
      <c r="G480" s="115"/>
      <c r="H480" s="75">
        <f>H$478/$C480</f>
        <v>7.3806838305407974</v>
      </c>
      <c r="I480" s="115"/>
      <c r="J480" s="75">
        <f>J$478/$C480</f>
        <v>5.4044508255563528</v>
      </c>
      <c r="K480" s="115"/>
      <c r="L480" s="75">
        <f>L$478/$C480</f>
        <v>0</v>
      </c>
      <c r="M480" s="115"/>
      <c r="N480" s="75"/>
      <c r="O480" s="115"/>
      <c r="P480" s="75"/>
      <c r="Q480" s="115"/>
    </row>
    <row r="481" spans="3:17">
      <c r="C481">
        <v>4</v>
      </c>
      <c r="D481" s="75">
        <f>D$478/$C481</f>
        <v>9.072701949860722</v>
      </c>
      <c r="E481" s="115"/>
      <c r="F481" s="75">
        <f>F$478/$C481</f>
        <v>4.6348364379827363</v>
      </c>
      <c r="G481" s="115"/>
      <c r="H481" s="75">
        <f>H$478/$C481</f>
        <v>5.5355128729055982</v>
      </c>
      <c r="I481" s="115"/>
      <c r="J481" s="75">
        <f>J$478/$C481</f>
        <v>4.0533381191672646</v>
      </c>
      <c r="K481" s="115"/>
      <c r="L481" s="75">
        <f>L$478/$C481</f>
        <v>0</v>
      </c>
      <c r="M481" s="115"/>
      <c r="N481" s="75"/>
      <c r="O481" s="115"/>
      <c r="P481" s="75"/>
      <c r="Q481" s="115"/>
    </row>
    <row r="482" spans="3:17">
      <c r="C482">
        <v>5</v>
      </c>
      <c r="D482" s="75">
        <f>D$478/$C482</f>
        <v>7.2581615598885776</v>
      </c>
      <c r="E482" s="115"/>
      <c r="F482" s="75">
        <f>F$478/$C482</f>
        <v>3.7078691503861889</v>
      </c>
      <c r="G482" s="115"/>
      <c r="H482" s="75">
        <f>H$478/$C482</f>
        <v>4.4284102983244784</v>
      </c>
      <c r="I482" s="115"/>
      <c r="J482" s="75">
        <f>J$478/$C482</f>
        <v>3.2426704953338117</v>
      </c>
      <c r="K482" s="115"/>
      <c r="L482" s="75">
        <f>L$478/$C482</f>
        <v>0</v>
      </c>
      <c r="M482" s="115"/>
      <c r="N482" s="75"/>
      <c r="O482" s="115"/>
      <c r="P482" s="75"/>
      <c r="Q482" s="115"/>
    </row>
    <row r="483" spans="3:17">
      <c r="D483" s="76">
        <f>COUNTIF(D478:D482,"&gt;="&amp;$C477)</f>
        <v>2</v>
      </c>
      <c r="E483" s="115"/>
      <c r="F483" s="76">
        <f>COUNTIF(F478:F482,"&gt;="&amp;$C477)</f>
        <v>1</v>
      </c>
      <c r="G483" s="115"/>
      <c r="H483" s="76">
        <f>COUNTIF(H478:H482,"&gt;="&amp;$C477)</f>
        <v>1</v>
      </c>
      <c r="I483" s="115"/>
      <c r="J483" s="76">
        <f>COUNTIF(J478:J482,"&gt;="&amp;$C477)</f>
        <v>1</v>
      </c>
      <c r="K483" s="115"/>
      <c r="L483" s="76">
        <f>COUNTIF(L478:L482,"&gt;="&amp;$C477)</f>
        <v>0</v>
      </c>
      <c r="M483" s="115"/>
    </row>
    <row r="484" spans="3:17" ht="16.5" thickBot="1"/>
    <row r="485" spans="3:17" ht="17.25" thickTop="1" thickBot="1">
      <c r="C485" s="15" t="s">
        <v>2</v>
      </c>
      <c r="D485" s="31" t="s">
        <v>54</v>
      </c>
      <c r="E485" s="86"/>
      <c r="F485" s="33" t="s">
        <v>52</v>
      </c>
      <c r="G485" s="91"/>
      <c r="H485" s="40" t="s">
        <v>50</v>
      </c>
      <c r="I485" s="93"/>
      <c r="J485" s="34" t="s">
        <v>48</v>
      </c>
      <c r="K485" s="98"/>
      <c r="L485" s="32" t="s">
        <v>70</v>
      </c>
      <c r="M485" s="101"/>
    </row>
    <row r="486" spans="3:17">
      <c r="C486" s="56">
        <f>LARGE(D487:L489,3)</f>
        <v>20.204086636697998</v>
      </c>
      <c r="D486" s="28">
        <f>D57</f>
        <v>0.41809052924791079</v>
      </c>
      <c r="E486" s="87"/>
      <c r="F486" s="43">
        <f t="shared" ref="F486:L486" si="149">F57</f>
        <v>0.19732939572921401</v>
      </c>
      <c r="G486" s="92"/>
      <c r="H486" s="41">
        <f t="shared" si="149"/>
        <v>0.20204086636697999</v>
      </c>
      <c r="I486" s="95"/>
      <c r="J486" s="36">
        <f t="shared" si="149"/>
        <v>0.12242928930366118</v>
      </c>
      <c r="K486" s="100"/>
      <c r="L486" s="21">
        <f t="shared" si="149"/>
        <v>0</v>
      </c>
      <c r="M486" s="103"/>
    </row>
    <row r="487" spans="3:17">
      <c r="C487">
        <v>1</v>
      </c>
      <c r="D487" s="73">
        <f>D486*100</f>
        <v>41.809052924791082</v>
      </c>
      <c r="E487" s="115"/>
      <c r="F487" s="73">
        <f>F486*100</f>
        <v>19.732939572921403</v>
      </c>
      <c r="G487" s="115"/>
      <c r="H487" s="73">
        <f>H486*100</f>
        <v>20.204086636697998</v>
      </c>
      <c r="I487" s="115"/>
      <c r="J487" s="73">
        <f>J486*100</f>
        <v>12.242928930366118</v>
      </c>
      <c r="K487" s="115"/>
      <c r="L487" s="73">
        <f>L486*100</f>
        <v>0</v>
      </c>
      <c r="M487" s="115"/>
    </row>
    <row r="488" spans="3:17">
      <c r="C488">
        <v>2</v>
      </c>
      <c r="D488" s="75">
        <f>D$487/$C488</f>
        <v>20.904526462395541</v>
      </c>
      <c r="E488" s="115"/>
      <c r="F488" s="75">
        <f>F$487/$C488</f>
        <v>9.8664697864607014</v>
      </c>
      <c r="G488" s="115"/>
      <c r="H488" s="75">
        <f>H$487/$C488</f>
        <v>10.102043318348999</v>
      </c>
      <c r="I488" s="115"/>
      <c r="J488" s="75">
        <f>J$487/$C488</f>
        <v>6.1214644651830588</v>
      </c>
      <c r="K488" s="115"/>
      <c r="L488" s="75">
        <f>L$478/$C488</f>
        <v>0</v>
      </c>
      <c r="M488" s="115"/>
    </row>
    <row r="489" spans="3:17">
      <c r="C489">
        <v>3</v>
      </c>
      <c r="D489" s="75">
        <f>D$487/$C489</f>
        <v>13.936350974930361</v>
      </c>
      <c r="E489" s="115"/>
      <c r="F489" s="75">
        <f>F$487/$C489</f>
        <v>6.5776465243071343</v>
      </c>
      <c r="G489" s="115"/>
      <c r="H489" s="75">
        <f>H$487/$C489</f>
        <v>6.7346955455659989</v>
      </c>
      <c r="I489" s="115"/>
      <c r="J489" s="75">
        <f>J$487/$C489</f>
        <v>4.0809763101220389</v>
      </c>
      <c r="K489" s="115"/>
      <c r="L489" s="75">
        <f>L$478/$C489</f>
        <v>0</v>
      </c>
      <c r="M489" s="115"/>
    </row>
    <row r="490" spans="3:17">
      <c r="D490" s="76">
        <f>COUNTIF(D487:D489,"&gt;="&amp;$C486)</f>
        <v>2</v>
      </c>
      <c r="E490" s="115"/>
      <c r="F490" s="76">
        <f>COUNTIF(F487:F489,"&gt;="&amp;$C486)</f>
        <v>0</v>
      </c>
      <c r="G490" s="115"/>
      <c r="H490" s="76">
        <f>COUNTIF(H487:H489,"&gt;="&amp;$C486)</f>
        <v>1</v>
      </c>
      <c r="I490" s="115"/>
      <c r="J490" s="76">
        <f>COUNTIF(J487:J489,"&gt;="&amp;$C486)</f>
        <v>0</v>
      </c>
      <c r="K490" s="115"/>
      <c r="L490" s="76">
        <f>COUNTIF(L487:L489,"&gt;="&amp;$C486)</f>
        <v>0</v>
      </c>
      <c r="M490" s="115"/>
    </row>
    <row r="491" spans="3:17" ht="16.5" thickBot="1"/>
    <row r="492" spans="3:17" ht="17.25" thickTop="1" thickBot="1">
      <c r="C492" s="15" t="s">
        <v>1</v>
      </c>
      <c r="D492" s="31" t="s">
        <v>54</v>
      </c>
      <c r="E492" s="86"/>
      <c r="F492" s="33" t="s">
        <v>52</v>
      </c>
      <c r="G492" s="91"/>
      <c r="H492" s="40" t="s">
        <v>50</v>
      </c>
      <c r="I492" s="93"/>
      <c r="J492" s="34" t="s">
        <v>48</v>
      </c>
      <c r="K492" s="98"/>
      <c r="L492" s="32" t="s">
        <v>70</v>
      </c>
      <c r="M492" s="101"/>
    </row>
    <row r="493" spans="3:17">
      <c r="C493" s="56">
        <f>LARGE(D494:L498,7)</f>
        <v>9.9204038997214443</v>
      </c>
      <c r="D493" s="28">
        <f>D58</f>
        <v>0.29761211699164336</v>
      </c>
      <c r="E493" s="87"/>
      <c r="F493" s="43">
        <f>F58</f>
        <v>0.19149023171285781</v>
      </c>
      <c r="G493" s="92"/>
      <c r="H493" s="41">
        <f>H58</f>
        <v>0.27549080506742946</v>
      </c>
      <c r="I493" s="95"/>
      <c r="J493" s="36">
        <f>J58</f>
        <v>0.16876669059583632</v>
      </c>
      <c r="K493" s="100"/>
      <c r="L493" s="21">
        <f>L58</f>
        <v>0</v>
      </c>
      <c r="M493" s="103"/>
    </row>
    <row r="494" spans="3:17">
      <c r="C494">
        <v>1</v>
      </c>
      <c r="D494" s="73">
        <f>D493*100</f>
        <v>29.761211699164335</v>
      </c>
      <c r="E494" s="115"/>
      <c r="F494" s="73">
        <f>F493*100</f>
        <v>19.14902317128578</v>
      </c>
      <c r="G494" s="115"/>
      <c r="H494" s="73">
        <f>H493*100</f>
        <v>27.549080506742946</v>
      </c>
      <c r="I494" s="115"/>
      <c r="J494" s="73">
        <f>J493*100</f>
        <v>16.876669059583634</v>
      </c>
      <c r="K494" s="115"/>
      <c r="L494" s="73">
        <f>L493*100</f>
        <v>0</v>
      </c>
      <c r="M494" s="115"/>
    </row>
    <row r="495" spans="3:17">
      <c r="C495">
        <v>2</v>
      </c>
      <c r="D495" s="75">
        <f t="shared" ref="D495:D500" si="150">D$494/$C495</f>
        <v>14.880605849582167</v>
      </c>
      <c r="E495" s="115"/>
      <c r="F495" s="75">
        <f t="shared" ref="F495:F500" si="151">F$494/$C495</f>
        <v>9.57451158564289</v>
      </c>
      <c r="G495" s="115"/>
      <c r="H495" s="75">
        <f t="shared" ref="H495:H500" si="152">H$494/$C495</f>
        <v>13.774540253371473</v>
      </c>
      <c r="I495" s="115"/>
      <c r="J495" s="75">
        <f t="shared" ref="J495:J500" si="153">J$494/$C495</f>
        <v>8.4383345297918169</v>
      </c>
      <c r="K495" s="115"/>
      <c r="L495" s="75">
        <f t="shared" ref="L495:L500" si="154">L$494/$C495</f>
        <v>0</v>
      </c>
      <c r="M495" s="115"/>
    </row>
    <row r="496" spans="3:17">
      <c r="C496">
        <v>3</v>
      </c>
      <c r="D496" s="75">
        <f t="shared" si="150"/>
        <v>9.9204038997214443</v>
      </c>
      <c r="E496" s="115"/>
      <c r="F496" s="75">
        <f t="shared" si="151"/>
        <v>6.3830077237619269</v>
      </c>
      <c r="G496" s="115"/>
      <c r="H496" s="75">
        <f t="shared" si="152"/>
        <v>9.1830268355809821</v>
      </c>
      <c r="I496" s="115"/>
      <c r="J496" s="75">
        <f t="shared" si="153"/>
        <v>5.6255563531945443</v>
      </c>
      <c r="K496" s="115"/>
      <c r="L496" s="75">
        <f t="shared" si="154"/>
        <v>0</v>
      </c>
      <c r="M496" s="115"/>
    </row>
    <row r="497" spans="3:13">
      <c r="C497">
        <v>4</v>
      </c>
      <c r="D497" s="75">
        <f t="shared" si="150"/>
        <v>7.4403029247910837</v>
      </c>
      <c r="E497" s="115"/>
      <c r="F497" s="75">
        <f t="shared" si="151"/>
        <v>4.787255792821445</v>
      </c>
      <c r="G497" s="115"/>
      <c r="H497" s="75">
        <f t="shared" si="152"/>
        <v>6.8872701266857366</v>
      </c>
      <c r="I497" s="115"/>
      <c r="J497" s="75">
        <f t="shared" si="153"/>
        <v>4.2191672648959084</v>
      </c>
      <c r="K497" s="115"/>
      <c r="L497" s="75">
        <f t="shared" si="154"/>
        <v>0</v>
      </c>
      <c r="M497" s="115"/>
    </row>
    <row r="498" spans="3:13">
      <c r="C498">
        <v>5</v>
      </c>
      <c r="D498" s="75">
        <f t="shared" si="150"/>
        <v>5.9522423398328668</v>
      </c>
      <c r="E498" s="115"/>
      <c r="F498" s="75">
        <f t="shared" si="151"/>
        <v>3.8298046342571559</v>
      </c>
      <c r="G498" s="115"/>
      <c r="H498" s="75">
        <f t="shared" si="152"/>
        <v>5.5098161013485889</v>
      </c>
      <c r="I498" s="115"/>
      <c r="J498" s="75">
        <f t="shared" si="153"/>
        <v>3.3753338119167267</v>
      </c>
      <c r="K498" s="115"/>
      <c r="L498" s="75">
        <f t="shared" si="154"/>
        <v>0</v>
      </c>
      <c r="M498" s="115"/>
    </row>
    <row r="499" spans="3:13">
      <c r="C499">
        <v>6</v>
      </c>
      <c r="D499" s="75">
        <f t="shared" si="150"/>
        <v>4.9602019498607222</v>
      </c>
      <c r="E499" s="115"/>
      <c r="F499" s="75">
        <f t="shared" si="151"/>
        <v>3.1915038618809635</v>
      </c>
      <c r="G499" s="115"/>
      <c r="H499" s="75">
        <f t="shared" si="152"/>
        <v>4.591513417790491</v>
      </c>
      <c r="I499" s="115"/>
      <c r="J499" s="75">
        <f t="shared" si="153"/>
        <v>2.8127781765972721</v>
      </c>
      <c r="K499" s="115"/>
      <c r="L499" s="75">
        <f t="shared" si="154"/>
        <v>0</v>
      </c>
      <c r="M499" s="115"/>
    </row>
    <row r="500" spans="3:13">
      <c r="C500">
        <v>7</v>
      </c>
      <c r="D500" s="75">
        <f t="shared" si="150"/>
        <v>4.2516016713091904</v>
      </c>
      <c r="E500" s="115"/>
      <c r="F500" s="75">
        <f t="shared" si="151"/>
        <v>2.7355747387551115</v>
      </c>
      <c r="G500" s="115"/>
      <c r="H500" s="75">
        <f t="shared" si="152"/>
        <v>3.9355829295347067</v>
      </c>
      <c r="I500" s="115"/>
      <c r="J500" s="75">
        <f t="shared" si="153"/>
        <v>2.4109527227976622</v>
      </c>
      <c r="K500" s="115"/>
      <c r="L500" s="75">
        <f t="shared" si="154"/>
        <v>0</v>
      </c>
      <c r="M500" s="115"/>
    </row>
    <row r="501" spans="3:13">
      <c r="D501" s="76">
        <f>COUNTIF(D494:D500,"&gt;="&amp;$C493)</f>
        <v>3</v>
      </c>
      <c r="E501" s="115"/>
      <c r="F501" s="76">
        <f>COUNTIF(F494:F500,"&gt;="&amp;$C493)</f>
        <v>1</v>
      </c>
      <c r="G501" s="115"/>
      <c r="H501" s="76">
        <f>COUNTIF(H494:H500,"&gt;="&amp;$C493)</f>
        <v>2</v>
      </c>
      <c r="I501" s="115"/>
      <c r="J501" s="76">
        <f>COUNTIF(J494:J500,"&gt;="&amp;$C493)</f>
        <v>1</v>
      </c>
      <c r="K501" s="115"/>
      <c r="L501" s="76">
        <f>COUNTIF(L494:L500,"&gt;="&amp;$C493)</f>
        <v>0</v>
      </c>
      <c r="M501" s="115"/>
    </row>
  </sheetData>
  <mergeCells count="12">
    <mergeCell ref="X6:X7"/>
    <mergeCell ref="AB5:AH5"/>
    <mergeCell ref="D6:E6"/>
    <mergeCell ref="F6:G6"/>
    <mergeCell ref="H6:I6"/>
    <mergeCell ref="J6:K6"/>
    <mergeCell ref="L6:M6"/>
    <mergeCell ref="N6:O6"/>
    <mergeCell ref="P6:Q6"/>
    <mergeCell ref="D5:P5"/>
    <mergeCell ref="V6:V7"/>
    <mergeCell ref="W6:W7"/>
  </mergeCells>
  <hyperlinks>
    <hyperlink ref="C59" r:id="rId1" display="http://elecciones.mir.es/resultadosgenerales2011/99CG/DCG99999TO_L1.htm"/>
    <hyperlink ref="C58" r:id="rId2" display="http://elecciones.mir.es/resultadosgenerales2011/99CG/DCG02509CI_L1.htm"/>
    <hyperlink ref="C57" r:id="rId3" display="http://elecciones.mir.es/resultadosgenerales2011/99CG/DCG08499CI_L1.htm"/>
    <hyperlink ref="C56" r:id="rId4" display="http://elecciones.mir.es/resultadosgenerales2011/99CG/DCG08479CI_L1.htm"/>
    <hyperlink ref="C55" r:id="rId5" display="http://elecciones.mir.es/resultadosgenerales2011/99CG/DCG17469CI_L1.htm"/>
    <hyperlink ref="C54" r:id="rId6" display="http://elecciones.mir.es/resultadosgenerales2011/99CG/DCG07459CI_L1.htm"/>
    <hyperlink ref="C53" r:id="rId7" display="http://elecciones.mir.es/resultadosgenerales2011/99CG/DCG02449CI_L1.htm"/>
    <hyperlink ref="C52" r:id="rId8" display="http://elecciones.mir.es/resultadosgenerales2011/99CG/DCG09439CI_L1.htm"/>
    <hyperlink ref="C51" r:id="rId9" display="http://elecciones.mir.es/resultadosgenerales2011/99CG/DCG08429CI_L1.htm"/>
    <hyperlink ref="C50" r:id="rId10" display="http://elecciones.mir.es/resultadosgenerales2011/99CG/DCG01419CI_L1.htm"/>
    <hyperlink ref="C49" r:id="rId11" display="http://elecciones.mir.es/resultadosgenerales2011/99CG/DCG08409CI_L1.htm"/>
    <hyperlink ref="C48" r:id="rId12" display="http://elecciones.mir.es/resultadosgenerales2011/99CG/DCG05389CI_L1.htm"/>
    <hyperlink ref="C47" r:id="rId13" display="http://elecciones.mir.es/resultadosgenerales2011/99CG/DCG08379CI_L1.htm"/>
    <hyperlink ref="C46" r:id="rId14" display="http://elecciones.mir.es/resultadosgenerales2011/99CG/DCG11369CI_L1.htm"/>
    <hyperlink ref="C45" r:id="rId15" display="http://elecciones.mir.es/resultadosgenerales2011/99CG/DCG08349CI_L1.htm"/>
    <hyperlink ref="C44" r:id="rId16" display="http://elecciones.mir.es/resultadosgenerales2011/99CG/DCG11329CI_L1.htm"/>
    <hyperlink ref="C43" r:id="rId17" display="http://elecciones.mir.es/resultadosgenerales2011/99CG/DCG13319CI_L1.htm"/>
    <hyperlink ref="C42" r:id="rId18" display="http://elecciones.mir.es/resultadosgenerales2011/99CG/DCG15309CI_L1.htm"/>
    <hyperlink ref="C41" r:id="rId19" display="http://elecciones.mir.es/resultadosgenerales2011/99CG/DCG19529CI_L1.htm"/>
    <hyperlink ref="C40" r:id="rId20" display="http://elecciones.mir.es/resultadosgenerales2011/99CG/DCG01299CI_L1.htm"/>
    <hyperlink ref="C39" r:id="rId21" display="http://elecciones.mir.es/resultadosgenerales2011/99CG/DCG12289CI_L1.htm"/>
    <hyperlink ref="C38" r:id="rId22" display="http://elecciones.mir.es/resultadosgenerales2011/99CG/DCG11279CI_L1.htm"/>
    <hyperlink ref="C37" r:id="rId23" display="http://elecciones.mir.es/resultadosgenerales2011/99CG/DCG09259CI_L1.htm"/>
    <hyperlink ref="C36" r:id="rId24" display="http://elecciones.mir.es/resultadosgenerales2011/99CG/DCG08249CI_L1.htm"/>
    <hyperlink ref="C35" r:id="rId25" display="http://elecciones.mir.es/resultadosgenerales2011/99CG/DCG05359CI_L1.htm"/>
    <hyperlink ref="C34" r:id="rId26" display="http://elecciones.mir.es/resultadosgenerales2011/99CG/DCG16269CI_L1.htm"/>
    <hyperlink ref="C33" r:id="rId27" display="http://elecciones.mir.es/resultadosgenerales2011/99CG/DCG01239CI_L1.htm"/>
    <hyperlink ref="C32" r:id="rId28" display="http://elecciones.mir.es/resultadosgenerales2011/99CG/DCG04079CI_L1.htm"/>
    <hyperlink ref="C31" r:id="rId29" display="http://elecciones.mir.es/resultadosgenerales2011/99CG/DCG02229CI_L1.htm"/>
    <hyperlink ref="C30" r:id="rId30" display="http://elecciones.mir.es/resultadosgenerales2011/99CG/DCG01219CI_L1.htm"/>
    <hyperlink ref="C29" r:id="rId31" display="http://elecciones.mir.es/resultadosgenerales2011/99CG/DCG07199CI_L1.htm"/>
    <hyperlink ref="C28" r:id="rId32" display="http://elecciones.mir.es/resultadosgenerales2011/99CG/DCG01189CI_L1.htm"/>
    <hyperlink ref="C27" r:id="rId33" display="http://elecciones.mir.es/resultadosgenerales2011/99CG/DCG09179CI_L1.htm"/>
    <hyperlink ref="C26" r:id="rId34" display="http://elecciones.mir.es/resultadosgenerales2011/99CG/DCG14209CI_L1.htm"/>
    <hyperlink ref="C25" r:id="rId35" display="http://elecciones.mir.es/resultadosgenerales2011/99CG/DCG07169CI_L1.htm"/>
    <hyperlink ref="C23" r:id="rId36" display="http://elecciones.mir.es/resultadosgenerales2011/99CG/DCG07139CI_L1.htm"/>
    <hyperlink ref="C22" r:id="rId37" display="http://elecciones.mir.es/resultadosgenerales2011/99CG/DCG18519CI_L1.htm"/>
    <hyperlink ref="C21" r:id="rId38" display="http://elecciones.mir.es/resultadosgenerales2011/99CG/DCG17129CI_L1.htm"/>
    <hyperlink ref="C20" r:id="rId39" display="http://elecciones.mir.es/resultadosgenerales2011/99CG/DCG06399CI_L1.htm"/>
    <hyperlink ref="C19" r:id="rId40" display="http://elecciones.mir.es/resultadosgenerales2011/99CG/DCG01119CI_L1.htm"/>
    <hyperlink ref="C18" r:id="rId41" display="http://elecciones.mir.es/resultadosgenerales2011/99CG/DCG10109CI_L1.htm"/>
    <hyperlink ref="C17" r:id="rId42" display="http://elecciones.mir.es/resultadosgenerales2011/99CG/DCG08099CI_L1.htm"/>
    <hyperlink ref="C16" r:id="rId43" display="http://elecciones.mir.es/resultadosgenerales2011/99CG/DCG14489CI_L1.htm"/>
    <hyperlink ref="C15" r:id="rId44" display="http://elecciones.mir.es/resultadosgenerales2011/99CG/DCG09089CI_L1.htm"/>
    <hyperlink ref="C14" r:id="rId45" display="http://elecciones.mir.es/resultadosgenerales2011/99CG/DCG10069CI_L1.htm"/>
    <hyperlink ref="C13" r:id="rId46" display="http://elecciones.mir.es/resultadosgenerales2011/99CG/DCG08059CI_L1.htm"/>
    <hyperlink ref="C12" r:id="rId47" display="http://elecciones.mir.es/resultadosgenerales2011/99CG/DCG03339CI_L1.htm"/>
    <hyperlink ref="C11" r:id="rId48" display="http://elecciones.mir.es/resultadosgenerales2011/99CG/DCG14019CI_L1.htm"/>
    <hyperlink ref="C10" r:id="rId49" display="http://elecciones.mir.es/resultadosgenerales2011/99CG/DCG01049CI_L1.htm"/>
    <hyperlink ref="C9" r:id="rId50" display="http://elecciones.mir.es/resultadosgenerales2011/99CG/DCG17039CI_L1.htm"/>
    <hyperlink ref="C8" r:id="rId51" display="http://elecciones.mir.es/resultadosgenerales2011/99CG/DCG07029CI_L1.htm"/>
    <hyperlink ref="C7" r:id="rId52" display="http://elecciones.mir.es/resultadosgenerales2011/99CG/DCG11159CI_L1.htm"/>
    <hyperlink ref="AM6" r:id="rId53" display="http://elecciones.mir.es/resultadosgenerales2011/99CG/DCG11159CI_L1.htm"/>
    <hyperlink ref="AM18" r:id="rId54" display="http://elecciones.mir.es/resultadosgenerales2011/99CG/DCG11159CI_L1.htm"/>
    <hyperlink ref="AM53" r:id="rId55" display="http://elecciones.mir.es/resultadosgenerales2011/99CG/DCG14019CI_L1.htm"/>
    <hyperlink ref="AM61" r:id="rId56" display="http://elecciones.mir.es/resultadosgenerales2011/99CG/DCG03339CI_L1.htm"/>
    <hyperlink ref="AM73" r:id="rId57" display="http://elecciones.mir.es/resultadosgenerales2011/99CG/DCG08059CI_L1.htm"/>
    <hyperlink ref="AM80" r:id="rId58" display="http://elecciones.mir.es/resultadosgenerales2011/99CG/DCG10069CI_L1.htm"/>
    <hyperlink ref="AM90" r:id="rId59" display="http://elecciones.mir.es/resultadosgenerales2011/99CG/DCG09089CI_L1.htm"/>
    <hyperlink ref="C73" r:id="rId60" display="http://elecciones.mir.es/resultadosgenerales2011/99CG/DCG14489CI_L1.htm"/>
    <hyperlink ref="C85" r:id="rId61" display="http://elecciones.mir.es/resultadosgenerales2011/99CG/DCG08099CI_L1.htm"/>
    <hyperlink ref="C93" r:id="rId62" display="http://elecciones.mir.es/resultadosgenerales2011/99CG/DCG10109CI_L1.htm"/>
    <hyperlink ref="C101" r:id="rId63" display="http://elecciones.mir.es/resultadosgenerales2011/99CG/DCG01119CI_L1.htm"/>
    <hyperlink ref="C113" r:id="rId64" display="http://elecciones.mir.es/resultadosgenerales2011/99CG/DCG06399CI_L1.htm"/>
    <hyperlink ref="C131" r:id="rId65" display="http://elecciones.mir.es/resultadosgenerales2011/99CG/DCG07139CI_L1.htm"/>
    <hyperlink ref="C140" r:id="rId66" display="http://elecciones.mir.es/resultadosgenerales2011/99CG/DCG01149CI_L1.htm"/>
    <hyperlink ref="C150" r:id="rId67" display="http://elecciones.mir.es/resultadosgenerales2011/99CG/DCG07169CI_L1.htm"/>
    <hyperlink ref="C157" r:id="rId68" display="http://elecciones.mir.es/resultadosgenerales2011/99CG/DCG14209CI_L1.htm"/>
    <hyperlink ref="C167" r:id="rId69" display="http://elecciones.mir.es/resultadosgenerales2011/99CG/DCG09179CI_L1.htm"/>
    <hyperlink ref="C177" r:id="rId70" display="http://elecciones.mir.es/resultadosgenerales2011/99CG/DCG01189CI_L1.htm"/>
    <hyperlink ref="C188" r:id="rId71" display="http://elecciones.mir.es/resultadosgenerales2011/99CG/DCG07199CI_L1.htm"/>
    <hyperlink ref="C195" r:id="rId72" display="http://elecciones.mir.es/resultadosgenerales2011/99CG/DCG01219CI_L1.htm"/>
    <hyperlink ref="C204" r:id="rId73" display="http://elecciones.mir.es/resultadosgenerales2011/99CG/DCG02229CI_L1.htm"/>
    <hyperlink ref="C211" r:id="rId74" display="http://elecciones.mir.es/resultadosgenerales2011/99CG/DCG04079CI_L1.htm"/>
    <hyperlink ref="C223" r:id="rId75" display="http://elecciones.mir.es/resultadosgenerales2011/99CG/DCG01239CI_L1.htm"/>
    <hyperlink ref="C232" r:id="rId76" display="http://elecciones.mir.es/resultadosgenerales2011/99CG/DCG16269CI_L1.htm"/>
    <hyperlink ref="C240" r:id="rId77" display="http://elecciones.mir.es/resultadosgenerales2011/99CG/DCG05359CI_L1.htm"/>
    <hyperlink ref="C252" r:id="rId78" display="http://elecciones.mir.es/resultadosgenerales2011/99CG/DCG08249CI_L1.htm"/>
    <hyperlink ref="C261" r:id="rId79" display="http://elecciones.mir.es/resultadosgenerales2011/99CG/DCG09259CI_L1.htm"/>
    <hyperlink ref="C269" r:id="rId80" display="http://elecciones.mir.es/resultadosgenerales2011/99CG/DCG11279CI_L1.htm"/>
    <hyperlink ref="C277" r:id="rId81" display="http://elecciones.mir.es/resultadosgenerales2011/99CG/DCG12289CI_L1.htm"/>
    <hyperlink ref="C317" r:id="rId82" display="http://elecciones.mir.es/resultadosgenerales2011/99CG/DCG01299CI_L1.htm"/>
    <hyperlink ref="C332" r:id="rId83" display="http://elecciones.mir.es/resultadosgenerales2011/99CG/DCG15309CI_L1.htm"/>
    <hyperlink ref="C346" r:id="rId84" display="http://elecciones.mir.es/resultadosgenerales2011/99CG/DCG13319CI_L1.htm"/>
    <hyperlink ref="C355" r:id="rId85" display="http://elecciones.mir.es/resultadosgenerales2011/99CG/DCG11329CI_L1.htm"/>
    <hyperlink ref="C363" r:id="rId86" display="http://elecciones.mir.es/resultadosgenerales2011/99CG/DCG08349CI_L1.htm"/>
    <hyperlink ref="C370" r:id="rId87" display="http://elecciones.mir.es/resultadosgenerales2011/99CG/DCG11369CI_L1.htm"/>
    <hyperlink ref="C381" r:id="rId88" display="http://elecciones.mir.es/resultadosgenerales2011/99CG/DCG08379CI_L1.htm"/>
    <hyperlink ref="C389" r:id="rId89" display="http://elecciones.mir.es/resultadosgenerales2011/99CG/DCG05389CI_L1.htm"/>
    <hyperlink ref="C400" r:id="rId90" display="http://elecciones.mir.es/resultadosgenerales2011/99CG/DCG08409CI_L1.htm"/>
    <hyperlink ref="C407" r:id="rId91" display="http://elecciones.mir.es/resultadosgenerales2011/99CG/DCG01419CI_L1.htm"/>
    <hyperlink ref="C423" r:id="rId92" display="http://elecciones.mir.es/resultadosgenerales2011/99CG/DCG08429CI_L1.htm"/>
    <hyperlink ref="C429" r:id="rId93" display="http://elecciones.mir.es/resultadosgenerales2011/99CG/DCG09439CI_L1.htm"/>
    <hyperlink ref="C439" r:id="rId94" display="http://elecciones.mir.es/resultadosgenerales2011/99CG/DCG02449CI_L1.htm"/>
    <hyperlink ref="C446" r:id="rId95" display="http://elecciones.mir.es/resultadosgenerales2011/99CG/DCG07459CI_L1.htm"/>
    <hyperlink ref="C456" r:id="rId96" display="http://elecciones.mir.es/resultadosgenerales2011/99CG/DCG17469CI_L1.htm"/>
    <hyperlink ref="C476" r:id="rId97" display="http://elecciones.mir.es/resultadosgenerales2011/99CG/DCG08479CI_L1.htm"/>
    <hyperlink ref="C485" r:id="rId98" display="http://elecciones.mir.es/resultadosgenerales2011/99CG/DCG08499CI_L1.htm"/>
    <hyperlink ref="C492" r:id="rId99" display="http://elecciones.mir.es/resultadosgenerales2011/99CG/DCG02509CI_L1.htm"/>
    <hyperlink ref="K3" r:id="rId100"/>
  </hyperlinks>
  <pageMargins left="0.7" right="0.7" top="0.75" bottom="0.75" header="0.3" footer="0.3"/>
  <pageSetup paperSize="9" orientation="portrait" r:id="rId1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Lutxana</dc:creator>
  <cp:lastModifiedBy>Manu</cp:lastModifiedBy>
  <dcterms:created xsi:type="dcterms:W3CDTF">2013-01-13T12:16:47Z</dcterms:created>
  <dcterms:modified xsi:type="dcterms:W3CDTF">2016-05-01T08:17:48Z</dcterms:modified>
</cp:coreProperties>
</file>